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ntabilizalo\CURSOS\01. TALLER PRACTICO\19. ABRIENDO CTA DE AHORROS\"/>
    </mc:Choice>
  </mc:AlternateContent>
  <bookViews>
    <workbookView xWindow="0" yWindow="0" windowWidth="20490" windowHeight="6165" tabRatio="763"/>
  </bookViews>
  <sheets>
    <sheet name="CONTABILIDAD Libro Diario" sheetId="1" r:id="rId1"/>
    <sheet name="TERCEROS" sheetId="5" r:id="rId2"/>
    <sheet name="PUC" sheetId="7" r:id="rId3"/>
    <sheet name="INVENTARIO" sheetId="15" r:id="rId4"/>
    <sheet name="Tabla Retencion" sheetId="12" r:id="rId5"/>
    <sheet name="C.COBRAR-Cartera" sheetId="2" r:id="rId6"/>
    <sheet name="C.PAGAR" sheetId="16" r:id="rId7"/>
    <sheet name="Pendiente" sheetId="14" r:id="rId8"/>
    <sheet name="ACTIVOS FIJOS" sheetId="8" r:id="rId9"/>
  </sheets>
  <externalReferences>
    <externalReference r:id="rId10"/>
  </externalReferences>
  <definedNames>
    <definedName name="_xlnm._FilterDatabase" localSheetId="5" hidden="1">'C.COBRAR-Cartera'!$A$2:$Q$322</definedName>
    <definedName name="_xlnm._FilterDatabase" localSheetId="0" hidden="1">'CONTABILIDAD Libro Diario'!$A$5:$M$301</definedName>
    <definedName name="PUC">PUC!$A$4:$C$2630</definedName>
  </definedNames>
  <calcPr calcId="152511"/>
</workbook>
</file>

<file path=xl/calcChain.xml><?xml version="1.0" encoding="utf-8"?>
<calcChain xmlns="http://schemas.openxmlformats.org/spreadsheetml/2006/main">
  <c r="E116" i="1" l="1"/>
  <c r="G116" i="1"/>
  <c r="L116" i="1"/>
  <c r="E115" i="1"/>
  <c r="C22" i="7"/>
  <c r="C21" i="7"/>
  <c r="D5" i="2" l="1"/>
  <c r="K5" i="2"/>
  <c r="F5" i="2"/>
  <c r="B5" i="2"/>
  <c r="M11" i="15"/>
  <c r="J11" i="15"/>
  <c r="L111" i="1"/>
  <c r="K109" i="1"/>
  <c r="L110" i="1" s="1"/>
  <c r="K108" i="1"/>
  <c r="K107" i="1"/>
  <c r="J114" i="1"/>
  <c r="G114" i="1"/>
  <c r="J113" i="1"/>
  <c r="G113" i="1"/>
  <c r="J112" i="1"/>
  <c r="G112" i="1"/>
  <c r="J111" i="1"/>
  <c r="G111" i="1"/>
  <c r="J110" i="1"/>
  <c r="G110" i="1"/>
  <c r="J109" i="1"/>
  <c r="G109" i="1"/>
  <c r="J108" i="1"/>
  <c r="G108" i="1"/>
  <c r="J107" i="1"/>
  <c r="G107" i="1"/>
  <c r="L112" i="1" l="1"/>
  <c r="E5" i="2"/>
  <c r="I5" i="2" s="1"/>
  <c r="N5" i="2" s="1"/>
  <c r="K4" i="2"/>
  <c r="F4" i="2"/>
  <c r="E4" i="2"/>
  <c r="I4" i="2" s="1"/>
  <c r="N4" i="2" s="1"/>
  <c r="D4" i="2"/>
  <c r="L106" i="1"/>
  <c r="G105" i="1"/>
  <c r="G106" i="1"/>
  <c r="M47" i="15"/>
  <c r="L47" i="15"/>
  <c r="K47" i="15"/>
  <c r="J47" i="15"/>
  <c r="I47" i="15"/>
  <c r="G100" i="1"/>
  <c r="G101" i="1"/>
  <c r="G102" i="1"/>
  <c r="G103" i="1"/>
  <c r="G104" i="1"/>
  <c r="K103" i="1"/>
  <c r="L101" i="1"/>
  <c r="K102" i="1" s="1"/>
  <c r="L100" i="1"/>
  <c r="L99" i="1"/>
  <c r="K104" i="1" l="1"/>
  <c r="K3" i="2"/>
  <c r="I3" i="2"/>
  <c r="N3" i="2" s="1"/>
  <c r="F3" i="2"/>
  <c r="E3" i="2"/>
  <c r="D3" i="2"/>
  <c r="L98" i="1"/>
  <c r="G97" i="1"/>
  <c r="G98" i="1"/>
  <c r="M10" i="15"/>
  <c r="K10" i="15"/>
  <c r="J10" i="15"/>
  <c r="G92" i="1" l="1"/>
  <c r="G93" i="1"/>
  <c r="G94" i="1"/>
  <c r="G95" i="1"/>
  <c r="G96" i="1"/>
  <c r="K95" i="1"/>
  <c r="L93" i="1"/>
  <c r="K94" i="1" s="1"/>
  <c r="L92" i="1"/>
  <c r="L91" i="1"/>
  <c r="K96" i="1" l="1"/>
  <c r="P6" i="16"/>
  <c r="O6" i="16"/>
  <c r="N6" i="16"/>
  <c r="M6" i="16"/>
  <c r="K6" i="16"/>
  <c r="J6" i="16"/>
  <c r="I6" i="16"/>
  <c r="H6" i="16"/>
  <c r="G6" i="16"/>
  <c r="F6" i="16"/>
  <c r="M46" i="15"/>
  <c r="L46" i="15"/>
  <c r="G46" i="15"/>
  <c r="E90" i="1"/>
  <c r="G90" i="1"/>
  <c r="J89" i="1"/>
  <c r="G89" i="1"/>
  <c r="E89" i="1"/>
  <c r="E84" i="1"/>
  <c r="G84" i="1"/>
  <c r="E85" i="1"/>
  <c r="G85" i="1"/>
  <c r="E86" i="1"/>
  <c r="G86" i="1"/>
  <c r="E87" i="1"/>
  <c r="G87" i="1"/>
  <c r="E88" i="1"/>
  <c r="G88" i="1"/>
  <c r="L87" i="1"/>
  <c r="L86" i="1"/>
  <c r="K84" i="1"/>
  <c r="L85" i="1" s="1"/>
  <c r="K83" i="1"/>
  <c r="E83" i="1"/>
  <c r="C846" i="7"/>
  <c r="L88" i="1" l="1"/>
  <c r="K89" i="1" s="1"/>
  <c r="L90" i="1" s="1"/>
  <c r="K80" i="1"/>
  <c r="G79" i="1"/>
  <c r="G80" i="1"/>
  <c r="M9" i="15"/>
  <c r="K9" i="15"/>
  <c r="J9" i="15"/>
  <c r="I9" i="15"/>
  <c r="G75" i="1"/>
  <c r="G76" i="1"/>
  <c r="G77" i="1"/>
  <c r="G78" i="1"/>
  <c r="L74" i="1"/>
  <c r="L75" i="1" s="1"/>
  <c r="K76" i="1" l="1"/>
  <c r="L77" i="1" s="1"/>
  <c r="C230" i="7"/>
  <c r="C853" i="7"/>
  <c r="K78" i="1" l="1"/>
  <c r="P5" i="16"/>
  <c r="O5" i="16"/>
  <c r="M5" i="16"/>
  <c r="K5" i="16"/>
  <c r="H5" i="16"/>
  <c r="G5" i="16"/>
  <c r="M27" i="15"/>
  <c r="L27" i="15"/>
  <c r="G27" i="15"/>
  <c r="G73" i="1"/>
  <c r="C72" i="1"/>
  <c r="C73" i="1" s="1"/>
  <c r="E73" i="1" s="1"/>
  <c r="E69" i="1"/>
  <c r="G69" i="1"/>
  <c r="E70" i="1"/>
  <c r="G70" i="1"/>
  <c r="E71" i="1"/>
  <c r="G71" i="1"/>
  <c r="K68" i="1"/>
  <c r="L70" i="1" s="1"/>
  <c r="E68" i="1"/>
  <c r="K69" i="1" l="1"/>
  <c r="L71" i="1" s="1"/>
  <c r="K72" i="1" s="1"/>
  <c r="L73" i="1" s="1"/>
  <c r="E72" i="1"/>
  <c r="P4" i="16"/>
  <c r="M4" i="16"/>
  <c r="K4" i="16"/>
  <c r="H4" i="16"/>
  <c r="G4" i="16"/>
  <c r="D4" i="16"/>
  <c r="E65" i="1"/>
  <c r="G65" i="1"/>
  <c r="E66" i="1"/>
  <c r="G66" i="1"/>
  <c r="E67" i="1"/>
  <c r="G67" i="1"/>
  <c r="L66" i="1"/>
  <c r="J65" i="1"/>
  <c r="J66" i="1"/>
  <c r="K65" i="1"/>
  <c r="J64" i="1"/>
  <c r="C845" i="7"/>
  <c r="E64" i="1"/>
  <c r="M8" i="15"/>
  <c r="G8" i="15"/>
  <c r="L67" i="1" l="1"/>
  <c r="M3" i="16"/>
  <c r="K3" i="16"/>
  <c r="E62" i="1"/>
  <c r="G62" i="1"/>
  <c r="E63" i="1"/>
  <c r="G63" i="1"/>
  <c r="K62" i="1"/>
  <c r="L63" i="1" s="1"/>
  <c r="E61" i="1"/>
  <c r="C403" i="7"/>
  <c r="E60" i="1" l="1"/>
  <c r="G60" i="1"/>
  <c r="G59" i="1"/>
  <c r="E59" i="1"/>
  <c r="E56" i="1"/>
  <c r="G56" i="1"/>
  <c r="E57" i="1"/>
  <c r="G57" i="1"/>
  <c r="E58" i="1"/>
  <c r="G58" i="1"/>
  <c r="L57" i="1"/>
  <c r="K56" i="1"/>
  <c r="K55" i="1"/>
  <c r="E55" i="1"/>
  <c r="L58" i="1" l="1"/>
  <c r="K59" i="1" s="1"/>
  <c r="L60" i="1" s="1"/>
  <c r="G54" i="1"/>
  <c r="C53" i="1"/>
  <c r="C54" i="1" s="1"/>
  <c r="E54" i="1" s="1"/>
  <c r="E48" i="1"/>
  <c r="G48" i="1"/>
  <c r="E49" i="1"/>
  <c r="G49" i="1"/>
  <c r="E50" i="1"/>
  <c r="G50" i="1"/>
  <c r="E51" i="1"/>
  <c r="G51" i="1"/>
  <c r="E52" i="1"/>
  <c r="G52" i="1"/>
  <c r="L51" i="1"/>
  <c r="K49" i="1"/>
  <c r="L50" i="1" s="1"/>
  <c r="L48" i="1"/>
  <c r="C840" i="7"/>
  <c r="E47" i="1"/>
  <c r="E53" i="1" l="1"/>
  <c r="L52" i="1"/>
  <c r="K53" i="1" s="1"/>
  <c r="L54" i="1" s="1"/>
  <c r="E46" i="1"/>
  <c r="G46" i="1"/>
  <c r="G45" i="1"/>
  <c r="E45" i="1"/>
  <c r="E42" i="1"/>
  <c r="G42" i="1"/>
  <c r="E43" i="1"/>
  <c r="G43" i="1"/>
  <c r="E44" i="1"/>
  <c r="G44" i="1"/>
  <c r="K43" i="1"/>
  <c r="L42" i="1"/>
  <c r="E41" i="1"/>
  <c r="L44" i="1" l="1"/>
  <c r="K45" i="1" s="1"/>
  <c r="L46" i="1" s="1"/>
  <c r="E40" i="1"/>
  <c r="G40" i="1"/>
  <c r="L40" i="1"/>
  <c r="E39" i="1"/>
  <c r="G38" i="1" l="1"/>
  <c r="G33" i="1" l="1"/>
  <c r="G34" i="1"/>
  <c r="G35" i="1"/>
  <c r="G36" i="1"/>
  <c r="L35" i="1"/>
  <c r="K33" i="1"/>
  <c r="L34" i="1" l="1"/>
  <c r="L36" i="1" s="1"/>
  <c r="K37" i="1" s="1"/>
  <c r="L38" i="1" s="1"/>
  <c r="G31" i="1"/>
  <c r="L31" i="1"/>
  <c r="G29" i="1"/>
  <c r="K29" i="1"/>
  <c r="M3" i="14" l="1"/>
  <c r="G19" i="1" l="1"/>
  <c r="G20" i="1"/>
  <c r="G21" i="1"/>
  <c r="G22" i="1"/>
  <c r="G23" i="1"/>
  <c r="G24" i="1"/>
  <c r="G25" i="1"/>
  <c r="G26" i="1"/>
  <c r="G27" i="1"/>
  <c r="L27" i="1"/>
  <c r="L25" i="1"/>
  <c r="L23" i="1"/>
  <c r="L21" i="1"/>
  <c r="K20" i="1"/>
  <c r="L19" i="1"/>
  <c r="G12" i="1"/>
  <c r="G13" i="1"/>
  <c r="G14" i="1"/>
  <c r="G15" i="1"/>
  <c r="G16" i="1"/>
  <c r="G17" i="1"/>
  <c r="L17" i="1"/>
  <c r="L14" i="1"/>
  <c r="K10" i="1"/>
  <c r="K7" i="1"/>
  <c r="L8" i="1" s="1"/>
  <c r="J12" i="8" l="1"/>
  <c r="J13" i="8"/>
  <c r="J14" i="8"/>
  <c r="J15" i="8"/>
  <c r="J16" i="8"/>
  <c r="J17" i="8"/>
  <c r="D3" i="16"/>
  <c r="B3" i="2"/>
  <c r="C1507" i="7"/>
  <c r="K52" i="15"/>
  <c r="L52" i="15" s="1"/>
  <c r="I52" i="15"/>
  <c r="H52" i="15"/>
  <c r="E52" i="15"/>
  <c r="F52" i="15" s="1"/>
  <c r="J52" i="15"/>
  <c r="G52" i="15"/>
  <c r="K33" i="15"/>
  <c r="L33" i="15" s="1"/>
  <c r="J33" i="15"/>
  <c r="H33" i="15"/>
  <c r="I33" i="15" s="1"/>
  <c r="F33" i="15"/>
  <c r="E33" i="15"/>
  <c r="M33" i="15" s="1"/>
  <c r="G33" i="15"/>
  <c r="K16" i="15"/>
  <c r="L16" i="15" s="1"/>
  <c r="I16" i="15"/>
  <c r="H16" i="15"/>
  <c r="E16" i="15"/>
  <c r="F16" i="15" s="1"/>
  <c r="J16" i="15"/>
  <c r="G16" i="15"/>
  <c r="M16" i="15" l="1"/>
  <c r="M52" i="15"/>
  <c r="D10" i="16" l="1"/>
  <c r="D9" i="16"/>
  <c r="D8" i="16"/>
  <c r="D7" i="16"/>
  <c r="D6" i="16"/>
  <c r="D5" i="16"/>
  <c r="G6" i="1" l="1"/>
  <c r="C856" i="7" l="1"/>
  <c r="D322" i="16" l="1"/>
  <c r="D321" i="16"/>
  <c r="D320" i="16"/>
  <c r="D319" i="16"/>
  <c r="D318" i="16"/>
  <c r="D317" i="16"/>
  <c r="D316" i="16"/>
  <c r="D315" i="16"/>
  <c r="D314" i="16"/>
  <c r="D313" i="16"/>
  <c r="D312" i="16"/>
  <c r="D311" i="16"/>
  <c r="D310" i="16"/>
  <c r="D309" i="16"/>
  <c r="D308" i="16"/>
  <c r="D307" i="16"/>
  <c r="D306" i="16"/>
  <c r="D305" i="16"/>
  <c r="D304" i="16"/>
  <c r="D303" i="16"/>
  <c r="D302" i="16"/>
  <c r="D301" i="16"/>
  <c r="D300" i="16"/>
  <c r="D299" i="16"/>
  <c r="D298" i="16"/>
  <c r="D297" i="16"/>
  <c r="D296" i="16"/>
  <c r="D295" i="16"/>
  <c r="D294" i="16"/>
  <c r="D293" i="16"/>
  <c r="D292" i="16"/>
  <c r="D291" i="16"/>
  <c r="D290" i="16"/>
  <c r="D289" i="16"/>
  <c r="D288" i="16"/>
  <c r="D287" i="16"/>
  <c r="D286" i="16"/>
  <c r="D285" i="16"/>
  <c r="D284" i="16"/>
  <c r="D283" i="16"/>
  <c r="D282" i="16"/>
  <c r="D281" i="16"/>
  <c r="D280" i="16"/>
  <c r="D279" i="16"/>
  <c r="D278" i="16"/>
  <c r="D277" i="16"/>
  <c r="D276" i="16"/>
  <c r="D275" i="16"/>
  <c r="D274" i="16"/>
  <c r="D273" i="16"/>
  <c r="D272" i="16"/>
  <c r="D271" i="16"/>
  <c r="D270" i="16"/>
  <c r="D269" i="16"/>
  <c r="D268" i="16"/>
  <c r="D267" i="16"/>
  <c r="D266" i="16"/>
  <c r="D265" i="16"/>
  <c r="D264" i="16"/>
  <c r="D263" i="16"/>
  <c r="D262" i="16"/>
  <c r="D261" i="16"/>
  <c r="D260" i="16"/>
  <c r="D259" i="16"/>
  <c r="D258" i="16"/>
  <c r="D257" i="16"/>
  <c r="D256" i="16"/>
  <c r="D255" i="16"/>
  <c r="D254" i="16"/>
  <c r="D253" i="16"/>
  <c r="D252" i="16"/>
  <c r="D251" i="16"/>
  <c r="D250" i="16"/>
  <c r="D249" i="16"/>
  <c r="D248" i="16"/>
  <c r="D247" i="16"/>
  <c r="D246" i="16"/>
  <c r="D245" i="16"/>
  <c r="D244" i="16"/>
  <c r="D243" i="16"/>
  <c r="D242" i="16"/>
  <c r="D241" i="16"/>
  <c r="D240" i="16"/>
  <c r="D239" i="16"/>
  <c r="D238" i="16"/>
  <c r="D237" i="16"/>
  <c r="D236" i="16"/>
  <c r="D235" i="16"/>
  <c r="D234" i="16"/>
  <c r="D233" i="16"/>
  <c r="D232" i="16"/>
  <c r="D231" i="16"/>
  <c r="D230" i="16"/>
  <c r="D229" i="16"/>
  <c r="D228" i="16"/>
  <c r="D227" i="16"/>
  <c r="D226" i="16"/>
  <c r="D225" i="16"/>
  <c r="D224" i="16"/>
  <c r="D223" i="16"/>
  <c r="D222" i="16"/>
  <c r="D221" i="16"/>
  <c r="D220" i="16"/>
  <c r="D219" i="16"/>
  <c r="D218" i="16"/>
  <c r="D217" i="16"/>
  <c r="D216" i="16"/>
  <c r="D215" i="16"/>
  <c r="D214" i="16"/>
  <c r="D213" i="16"/>
  <c r="D212" i="16"/>
  <c r="D211" i="16"/>
  <c r="D210" i="16"/>
  <c r="D209" i="16"/>
  <c r="D208" i="16"/>
  <c r="D207" i="16"/>
  <c r="D206" i="16"/>
  <c r="D205" i="16"/>
  <c r="D204" i="16"/>
  <c r="D203" i="16"/>
  <c r="D202" i="16"/>
  <c r="D201" i="16"/>
  <c r="D200" i="16"/>
  <c r="D199" i="16"/>
  <c r="D198" i="16"/>
  <c r="D197" i="16"/>
  <c r="D196" i="16"/>
  <c r="D195" i="16"/>
  <c r="D194" i="16"/>
  <c r="D193" i="16"/>
  <c r="D192" i="16"/>
  <c r="D191" i="16"/>
  <c r="D190" i="16"/>
  <c r="D189" i="16"/>
  <c r="D188" i="16"/>
  <c r="D187" i="16"/>
  <c r="D186" i="16"/>
  <c r="D185" i="16"/>
  <c r="D184" i="16"/>
  <c r="D183" i="16"/>
  <c r="D182" i="16"/>
  <c r="D181" i="16"/>
  <c r="D180" i="16"/>
  <c r="D179" i="16"/>
  <c r="D178" i="16"/>
  <c r="D177" i="16"/>
  <c r="D176" i="16"/>
  <c r="D175" i="16"/>
  <c r="D174" i="16"/>
  <c r="D173" i="16"/>
  <c r="D172" i="16"/>
  <c r="D171" i="16"/>
  <c r="D170" i="16"/>
  <c r="D169" i="16"/>
  <c r="D168" i="16"/>
  <c r="D167" i="16"/>
  <c r="D166" i="16"/>
  <c r="D165" i="16"/>
  <c r="D164" i="16"/>
  <c r="D163" i="16"/>
  <c r="D162" i="16"/>
  <c r="D161" i="16"/>
  <c r="D160" i="16"/>
  <c r="D159" i="16"/>
  <c r="D158" i="16"/>
  <c r="D157" i="16"/>
  <c r="D156" i="16"/>
  <c r="D155" i="16"/>
  <c r="D154" i="16"/>
  <c r="D153" i="16"/>
  <c r="D152" i="16"/>
  <c r="D151" i="16"/>
  <c r="D150" i="16"/>
  <c r="D149" i="16"/>
  <c r="D148" i="16"/>
  <c r="D147" i="16"/>
  <c r="D146" i="16"/>
  <c r="D145" i="16"/>
  <c r="D144" i="16"/>
  <c r="D143" i="16"/>
  <c r="D142" i="16"/>
  <c r="D141" i="16"/>
  <c r="D140" i="16"/>
  <c r="D139" i="16"/>
  <c r="D138" i="16"/>
  <c r="D137" i="16"/>
  <c r="D136" i="16"/>
  <c r="D135" i="16"/>
  <c r="D134" i="16"/>
  <c r="D133" i="16"/>
  <c r="D132" i="16"/>
  <c r="D131" i="16"/>
  <c r="D130" i="16"/>
  <c r="D129" i="16"/>
  <c r="D128" i="16"/>
  <c r="D127" i="16"/>
  <c r="D126" i="16"/>
  <c r="D125" i="16"/>
  <c r="D124" i="16"/>
  <c r="D123" i="16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D86" i="16"/>
  <c r="D85" i="16"/>
  <c r="D84" i="16"/>
  <c r="D83" i="16"/>
  <c r="D82" i="16"/>
  <c r="D81" i="16"/>
  <c r="D80" i="16"/>
  <c r="D79" i="16"/>
  <c r="D78" i="16"/>
  <c r="D77" i="16"/>
  <c r="D76" i="16"/>
  <c r="D75" i="16"/>
  <c r="D74" i="16"/>
  <c r="D73" i="16"/>
  <c r="D72" i="16"/>
  <c r="D71" i="16"/>
  <c r="D70" i="16"/>
  <c r="D69" i="16"/>
  <c r="D68" i="16"/>
  <c r="D67" i="16"/>
  <c r="D66" i="16"/>
  <c r="D65" i="16"/>
  <c r="D64" i="16"/>
  <c r="D63" i="16"/>
  <c r="D62" i="16"/>
  <c r="D61" i="16"/>
  <c r="D60" i="16"/>
  <c r="D59" i="16"/>
  <c r="D58" i="16"/>
  <c r="D57" i="16"/>
  <c r="D56" i="16"/>
  <c r="D55" i="16"/>
  <c r="D54" i="16"/>
  <c r="D53" i="16"/>
  <c r="D52" i="16"/>
  <c r="D51" i="16"/>
  <c r="D50" i="16"/>
  <c r="D49" i="16"/>
  <c r="D48" i="16"/>
  <c r="D47" i="16"/>
  <c r="D46" i="16"/>
  <c r="D45" i="16"/>
  <c r="D44" i="16"/>
  <c r="D43" i="16"/>
  <c r="D42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D12" i="16"/>
  <c r="D11" i="16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4" i="2"/>
  <c r="C2333" i="7" l="1"/>
  <c r="C225" i="7"/>
  <c r="C224" i="7"/>
  <c r="C1385" i="7"/>
  <c r="C1384" i="7"/>
  <c r="C1383" i="7"/>
  <c r="C785" i="7" l="1"/>
  <c r="C308" i="7"/>
  <c r="C307" i="7"/>
  <c r="C278" i="7"/>
  <c r="C14" i="7" l="1"/>
  <c r="C13" i="7"/>
  <c r="C306" i="7" l="1"/>
  <c r="C305" i="7"/>
  <c r="C884" i="7" l="1"/>
  <c r="C883" i="7"/>
  <c r="C855" i="7" l="1"/>
  <c r="C409" i="7" l="1"/>
  <c r="I1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3" i="1"/>
  <c r="J84" i="1"/>
  <c r="J85" i="1"/>
  <c r="J86" i="1"/>
  <c r="J87" i="1"/>
  <c r="J88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G7" i="1"/>
  <c r="G8" i="1"/>
  <c r="G9" i="1"/>
  <c r="G10" i="1"/>
  <c r="G11" i="1"/>
  <c r="G18" i="1"/>
  <c r="G28" i="1"/>
  <c r="G30" i="1"/>
  <c r="G32" i="1"/>
  <c r="G37" i="1"/>
  <c r="G39" i="1"/>
  <c r="G41" i="1"/>
  <c r="G47" i="1"/>
  <c r="G53" i="1"/>
  <c r="G55" i="1"/>
  <c r="G61" i="1"/>
  <c r="G64" i="1"/>
  <c r="G68" i="1"/>
  <c r="G72" i="1"/>
  <c r="G74" i="1"/>
  <c r="G83" i="1"/>
  <c r="G91" i="1"/>
  <c r="G99" i="1"/>
  <c r="G115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C2630" i="7"/>
  <c r="C2629" i="7"/>
  <c r="C2628" i="7"/>
  <c r="C2627" i="7"/>
  <c r="C2626" i="7"/>
  <c r="C2625" i="7"/>
  <c r="C2624" i="7"/>
  <c r="C2623" i="7"/>
  <c r="C2622" i="7"/>
  <c r="C2621" i="7"/>
  <c r="C2620" i="7"/>
  <c r="C2619" i="7"/>
  <c r="C2618" i="7"/>
  <c r="C2617" i="7"/>
  <c r="C2616" i="7"/>
  <c r="C2615" i="7"/>
  <c r="C2614" i="7"/>
  <c r="C2613" i="7"/>
  <c r="C2612" i="7"/>
  <c r="C2611" i="7"/>
  <c r="C2610" i="7"/>
  <c r="C2609" i="7"/>
  <c r="C2608" i="7"/>
  <c r="C2607" i="7"/>
  <c r="C2606" i="7"/>
  <c r="C2605" i="7"/>
  <c r="C2604" i="7"/>
  <c r="C2603" i="7"/>
  <c r="C2602" i="7"/>
  <c r="C2601" i="7"/>
  <c r="C2600" i="7"/>
  <c r="C2599" i="7"/>
  <c r="C2598" i="7"/>
  <c r="C2597" i="7"/>
  <c r="C2596" i="7"/>
  <c r="C2595" i="7"/>
  <c r="C2594" i="7"/>
  <c r="C2593" i="7"/>
  <c r="C2592" i="7"/>
  <c r="C2591" i="7"/>
  <c r="C2590" i="7"/>
  <c r="C2589" i="7"/>
  <c r="C2588" i="7"/>
  <c r="C2587" i="7"/>
  <c r="C2586" i="7"/>
  <c r="C2585" i="7"/>
  <c r="C2584" i="7"/>
  <c r="C2583" i="7"/>
  <c r="C2582" i="7"/>
  <c r="C2581" i="7"/>
  <c r="C2580" i="7"/>
  <c r="C2579" i="7"/>
  <c r="C2578" i="7"/>
  <c r="C2577" i="7"/>
  <c r="C2576" i="7"/>
  <c r="C2575" i="7"/>
  <c r="C2574" i="7"/>
  <c r="C2573" i="7"/>
  <c r="C2572" i="7"/>
  <c r="C2571" i="7"/>
  <c r="C2570" i="7"/>
  <c r="C2569" i="7"/>
  <c r="C2568" i="7"/>
  <c r="C2567" i="7"/>
  <c r="C2566" i="7"/>
  <c r="C2565" i="7"/>
  <c r="C2564" i="7"/>
  <c r="C2563" i="7"/>
  <c r="C2562" i="7"/>
  <c r="C2561" i="7"/>
  <c r="C2560" i="7"/>
  <c r="C2559" i="7"/>
  <c r="C2558" i="7"/>
  <c r="C2557" i="7"/>
  <c r="C2556" i="7"/>
  <c r="C2555" i="7"/>
  <c r="C2554" i="7"/>
  <c r="C2553" i="7"/>
  <c r="C2552" i="7"/>
  <c r="C2551" i="7"/>
  <c r="C2550" i="7"/>
  <c r="C2549" i="7"/>
  <c r="C2548" i="7"/>
  <c r="C2547" i="7"/>
  <c r="C2546" i="7"/>
  <c r="C2545" i="7"/>
  <c r="C2544" i="7"/>
  <c r="C2543" i="7"/>
  <c r="C2542" i="7"/>
  <c r="C2541" i="7"/>
  <c r="C2540" i="7"/>
  <c r="C2539" i="7"/>
  <c r="C2538" i="7"/>
  <c r="C2537" i="7"/>
  <c r="C2536" i="7"/>
  <c r="C2535" i="7"/>
  <c r="C2534" i="7"/>
  <c r="C2533" i="7"/>
  <c r="C2532" i="7"/>
  <c r="C2531" i="7"/>
  <c r="C2530" i="7"/>
  <c r="C2529" i="7"/>
  <c r="C2528" i="7"/>
  <c r="C2527" i="7"/>
  <c r="C2526" i="7"/>
  <c r="C2525" i="7"/>
  <c r="C2524" i="7"/>
  <c r="C2523" i="7"/>
  <c r="C2522" i="7"/>
  <c r="C2521" i="7"/>
  <c r="C2520" i="7"/>
  <c r="C2519" i="7"/>
  <c r="C2518" i="7"/>
  <c r="C2517" i="7"/>
  <c r="C2516" i="7"/>
  <c r="C2515" i="7"/>
  <c r="C2514" i="7"/>
  <c r="C2513" i="7"/>
  <c r="C2512" i="7"/>
  <c r="C2511" i="7"/>
  <c r="C2510" i="7"/>
  <c r="C2509" i="7"/>
  <c r="C2508" i="7"/>
  <c r="C2507" i="7"/>
  <c r="C2506" i="7"/>
  <c r="C2505" i="7"/>
  <c r="C2504" i="7"/>
  <c r="C2503" i="7"/>
  <c r="C2502" i="7"/>
  <c r="C2501" i="7"/>
  <c r="C2500" i="7"/>
  <c r="C2499" i="7"/>
  <c r="C2498" i="7"/>
  <c r="C2497" i="7"/>
  <c r="C2496" i="7"/>
  <c r="C2495" i="7"/>
  <c r="C2494" i="7"/>
  <c r="C2493" i="7"/>
  <c r="C2492" i="7"/>
  <c r="C2491" i="7"/>
  <c r="C2490" i="7"/>
  <c r="C2489" i="7"/>
  <c r="C2488" i="7"/>
  <c r="C2487" i="7"/>
  <c r="C2486" i="7"/>
  <c r="C2485" i="7"/>
  <c r="C2484" i="7"/>
  <c r="C2483" i="7"/>
  <c r="C2482" i="7"/>
  <c r="C2481" i="7"/>
  <c r="C2480" i="7"/>
  <c r="C2479" i="7"/>
  <c r="C2478" i="7"/>
  <c r="C2477" i="7"/>
  <c r="C2476" i="7"/>
  <c r="C2475" i="7"/>
  <c r="C2474" i="7"/>
  <c r="C2473" i="7"/>
  <c r="C2472" i="7"/>
  <c r="C2471" i="7"/>
  <c r="C2470" i="7"/>
  <c r="C2469" i="7"/>
  <c r="C2468" i="7"/>
  <c r="C2467" i="7"/>
  <c r="C2466" i="7"/>
  <c r="C2465" i="7"/>
  <c r="C2464" i="7"/>
  <c r="C2463" i="7"/>
  <c r="C2462" i="7"/>
  <c r="C2461" i="7"/>
  <c r="C2460" i="7"/>
  <c r="C2459" i="7"/>
  <c r="C2458" i="7"/>
  <c r="C2457" i="7"/>
  <c r="C2456" i="7"/>
  <c r="C2455" i="7"/>
  <c r="C2454" i="7"/>
  <c r="C2453" i="7"/>
  <c r="C2452" i="7"/>
  <c r="C2451" i="7"/>
  <c r="C2450" i="7"/>
  <c r="C2449" i="7"/>
  <c r="C2448" i="7"/>
  <c r="C2447" i="7"/>
  <c r="C2446" i="7"/>
  <c r="C2445" i="7"/>
  <c r="C2444" i="7"/>
  <c r="C2443" i="7"/>
  <c r="C2442" i="7"/>
  <c r="C2441" i="7"/>
  <c r="C2440" i="7"/>
  <c r="C2439" i="7"/>
  <c r="C2438" i="7"/>
  <c r="C2437" i="7"/>
  <c r="C2436" i="7"/>
  <c r="C2435" i="7"/>
  <c r="C2434" i="7"/>
  <c r="C2433" i="7"/>
  <c r="C2432" i="7"/>
  <c r="C2431" i="7"/>
  <c r="C2430" i="7"/>
  <c r="C2429" i="7"/>
  <c r="C2428" i="7"/>
  <c r="C2427" i="7"/>
  <c r="C2426" i="7"/>
  <c r="C2425" i="7"/>
  <c r="C2424" i="7"/>
  <c r="C2423" i="7"/>
  <c r="C2422" i="7"/>
  <c r="C2421" i="7"/>
  <c r="C2420" i="7"/>
  <c r="C2419" i="7"/>
  <c r="C2418" i="7"/>
  <c r="C2417" i="7"/>
  <c r="C2416" i="7"/>
  <c r="C2415" i="7"/>
  <c r="C2414" i="7"/>
  <c r="C2413" i="7"/>
  <c r="C2412" i="7"/>
  <c r="C2411" i="7"/>
  <c r="C2410" i="7"/>
  <c r="C2409" i="7"/>
  <c r="C2408" i="7"/>
  <c r="C2407" i="7"/>
  <c r="C2406" i="7"/>
  <c r="C2405" i="7"/>
  <c r="C2404" i="7"/>
  <c r="C2403" i="7"/>
  <c r="C2402" i="7"/>
  <c r="C2401" i="7"/>
  <c r="C2400" i="7"/>
  <c r="C2399" i="7"/>
  <c r="C2398" i="7"/>
  <c r="C2397" i="7"/>
  <c r="C2396" i="7"/>
  <c r="C2395" i="7"/>
  <c r="C2394" i="7"/>
  <c r="C2393" i="7"/>
  <c r="C2392" i="7"/>
  <c r="C2391" i="7"/>
  <c r="C2390" i="7"/>
  <c r="C2389" i="7"/>
  <c r="C2388" i="7"/>
  <c r="C2387" i="7"/>
  <c r="C2386" i="7"/>
  <c r="C2385" i="7"/>
  <c r="C2384" i="7"/>
  <c r="C2383" i="7"/>
  <c r="C2382" i="7"/>
  <c r="C2381" i="7"/>
  <c r="C2380" i="7"/>
  <c r="C2379" i="7"/>
  <c r="C2378" i="7"/>
  <c r="C2377" i="7"/>
  <c r="C2376" i="7"/>
  <c r="C2375" i="7"/>
  <c r="C2374" i="7"/>
  <c r="C2373" i="7"/>
  <c r="C2372" i="7"/>
  <c r="C2371" i="7"/>
  <c r="C2370" i="7"/>
  <c r="C2369" i="7"/>
  <c r="C2368" i="7"/>
  <c r="C2367" i="7"/>
  <c r="C2366" i="7"/>
  <c r="C2365" i="7"/>
  <c r="C2364" i="7"/>
  <c r="C2363" i="7"/>
  <c r="C2362" i="7"/>
  <c r="C2361" i="7"/>
  <c r="C2360" i="7"/>
  <c r="C2359" i="7"/>
  <c r="C2358" i="7"/>
  <c r="C2357" i="7"/>
  <c r="C2356" i="7"/>
  <c r="C2355" i="7"/>
  <c r="C2354" i="7"/>
  <c r="C2353" i="7"/>
  <c r="C2352" i="7"/>
  <c r="C2351" i="7"/>
  <c r="C2350" i="7"/>
  <c r="C2349" i="7"/>
  <c r="C2348" i="7"/>
  <c r="C2347" i="7"/>
  <c r="C2346" i="7"/>
  <c r="C2345" i="7"/>
  <c r="C2344" i="7"/>
  <c r="C2343" i="7"/>
  <c r="C2342" i="7"/>
  <c r="C2341" i="7"/>
  <c r="C2340" i="7"/>
  <c r="C2339" i="7"/>
  <c r="C2338" i="7"/>
  <c r="C2337" i="7"/>
  <c r="C2336" i="7"/>
  <c r="C2332" i="7"/>
  <c r="C2331" i="7"/>
  <c r="C2330" i="7"/>
  <c r="C2329" i="7"/>
  <c r="C2328" i="7"/>
  <c r="C2327" i="7"/>
  <c r="C2326" i="7"/>
  <c r="C2325" i="7"/>
  <c r="C2324" i="7"/>
  <c r="C2323" i="7"/>
  <c r="C2322" i="7"/>
  <c r="C2321" i="7"/>
  <c r="C2320" i="7"/>
  <c r="C2319" i="7"/>
  <c r="C2318" i="7"/>
  <c r="C2317" i="7"/>
  <c r="C2316" i="7"/>
  <c r="C2315" i="7"/>
  <c r="C2314" i="7"/>
  <c r="C2313" i="7"/>
  <c r="C2312" i="7"/>
  <c r="C2311" i="7"/>
  <c r="C2310" i="7"/>
  <c r="C2309" i="7"/>
  <c r="C2308" i="7"/>
  <c r="C2307" i="7"/>
  <c r="C2306" i="7"/>
  <c r="C2305" i="7"/>
  <c r="C2304" i="7"/>
  <c r="C2303" i="7"/>
  <c r="C2302" i="7"/>
  <c r="C2301" i="7"/>
  <c r="C2300" i="7"/>
  <c r="C2299" i="7"/>
  <c r="C2298" i="7"/>
  <c r="C2297" i="7"/>
  <c r="C2296" i="7"/>
  <c r="C2295" i="7"/>
  <c r="C2294" i="7"/>
  <c r="C2293" i="7"/>
  <c r="C2292" i="7"/>
  <c r="C2291" i="7"/>
  <c r="C2290" i="7"/>
  <c r="C2289" i="7"/>
  <c r="C2288" i="7"/>
  <c r="C2287" i="7"/>
  <c r="C2286" i="7"/>
  <c r="C2285" i="7"/>
  <c r="C2284" i="7"/>
  <c r="C2283" i="7"/>
  <c r="C2282" i="7"/>
  <c r="C2281" i="7"/>
  <c r="C2280" i="7"/>
  <c r="C2279" i="7"/>
  <c r="C2278" i="7"/>
  <c r="C2277" i="7"/>
  <c r="C2276" i="7"/>
  <c r="C2275" i="7"/>
  <c r="C2274" i="7"/>
  <c r="C2273" i="7"/>
  <c r="C2272" i="7"/>
  <c r="C2271" i="7"/>
  <c r="C2270" i="7"/>
  <c r="C2269" i="7"/>
  <c r="C2268" i="7"/>
  <c r="C2267" i="7"/>
  <c r="C2266" i="7"/>
  <c r="C2265" i="7"/>
  <c r="C2264" i="7"/>
  <c r="C2263" i="7"/>
  <c r="C2262" i="7"/>
  <c r="C2261" i="7"/>
  <c r="C2260" i="7"/>
  <c r="C2259" i="7"/>
  <c r="C2258" i="7"/>
  <c r="C2257" i="7"/>
  <c r="C2256" i="7"/>
  <c r="C2255" i="7"/>
  <c r="C2254" i="7"/>
  <c r="C2253" i="7"/>
  <c r="C2252" i="7"/>
  <c r="C2251" i="7"/>
  <c r="C2250" i="7"/>
  <c r="C2249" i="7"/>
  <c r="C2248" i="7"/>
  <c r="C2247" i="7"/>
  <c r="C2246" i="7"/>
  <c r="C2245" i="7"/>
  <c r="C2244" i="7"/>
  <c r="C2243" i="7"/>
  <c r="C2242" i="7"/>
  <c r="C2241" i="7"/>
  <c r="C2240" i="7"/>
  <c r="C2239" i="7"/>
  <c r="C2238" i="7"/>
  <c r="C2237" i="7"/>
  <c r="C2236" i="7"/>
  <c r="C2235" i="7"/>
  <c r="C2234" i="7"/>
  <c r="C2233" i="7"/>
  <c r="C2232" i="7"/>
  <c r="C2231" i="7"/>
  <c r="C2230" i="7"/>
  <c r="C2229" i="7"/>
  <c r="C2228" i="7"/>
  <c r="C2227" i="7"/>
  <c r="C2226" i="7"/>
  <c r="C2225" i="7"/>
  <c r="C2224" i="7"/>
  <c r="C2223" i="7"/>
  <c r="C2222" i="7"/>
  <c r="C2221" i="7"/>
  <c r="C2220" i="7"/>
  <c r="C2219" i="7"/>
  <c r="C2218" i="7"/>
  <c r="C2217" i="7"/>
  <c r="C2216" i="7"/>
  <c r="C2215" i="7"/>
  <c r="C2214" i="7"/>
  <c r="C2213" i="7"/>
  <c r="C2212" i="7"/>
  <c r="C2211" i="7"/>
  <c r="C2210" i="7"/>
  <c r="C2209" i="7"/>
  <c r="C2208" i="7"/>
  <c r="C2207" i="7"/>
  <c r="C2206" i="7"/>
  <c r="C2205" i="7"/>
  <c r="C2204" i="7"/>
  <c r="C2203" i="7"/>
  <c r="C2202" i="7"/>
  <c r="C2201" i="7"/>
  <c r="C2200" i="7"/>
  <c r="C2199" i="7"/>
  <c r="C2198" i="7"/>
  <c r="C2197" i="7"/>
  <c r="C2196" i="7"/>
  <c r="C2195" i="7"/>
  <c r="C2194" i="7"/>
  <c r="C2193" i="7"/>
  <c r="C2192" i="7"/>
  <c r="C2191" i="7"/>
  <c r="C2190" i="7"/>
  <c r="C2189" i="7"/>
  <c r="C2188" i="7"/>
  <c r="C2187" i="7"/>
  <c r="C2186" i="7"/>
  <c r="C2185" i="7"/>
  <c r="C2184" i="7"/>
  <c r="C2183" i="7"/>
  <c r="C2182" i="7"/>
  <c r="C2181" i="7"/>
  <c r="C2180" i="7"/>
  <c r="C2179" i="7"/>
  <c r="C2178" i="7"/>
  <c r="C2177" i="7"/>
  <c r="C2176" i="7"/>
  <c r="C2175" i="7"/>
  <c r="C2174" i="7"/>
  <c r="C2173" i="7"/>
  <c r="C2172" i="7"/>
  <c r="C2171" i="7"/>
  <c r="C2170" i="7"/>
  <c r="C2169" i="7"/>
  <c r="C2168" i="7"/>
  <c r="C2167" i="7"/>
  <c r="C2166" i="7"/>
  <c r="C2165" i="7"/>
  <c r="C2164" i="7"/>
  <c r="C2163" i="7"/>
  <c r="C2162" i="7"/>
  <c r="C2161" i="7"/>
  <c r="C2160" i="7"/>
  <c r="C2159" i="7"/>
  <c r="C2158" i="7"/>
  <c r="C2157" i="7"/>
  <c r="C2156" i="7"/>
  <c r="C2155" i="7"/>
  <c r="C2154" i="7"/>
  <c r="C2153" i="7"/>
  <c r="C2152" i="7"/>
  <c r="C2151" i="7"/>
  <c r="C2150" i="7"/>
  <c r="C2149" i="7"/>
  <c r="C2148" i="7"/>
  <c r="C2147" i="7"/>
  <c r="C2146" i="7"/>
  <c r="C2145" i="7"/>
  <c r="C2144" i="7"/>
  <c r="C2143" i="7"/>
  <c r="C2142" i="7"/>
  <c r="C2141" i="7"/>
  <c r="C2140" i="7"/>
  <c r="C2139" i="7"/>
  <c r="C2138" i="7"/>
  <c r="C2137" i="7"/>
  <c r="C2136" i="7"/>
  <c r="C2135" i="7"/>
  <c r="C2134" i="7"/>
  <c r="C2133" i="7"/>
  <c r="C2132" i="7"/>
  <c r="C2131" i="7"/>
  <c r="C2130" i="7"/>
  <c r="C2129" i="7"/>
  <c r="C2128" i="7"/>
  <c r="C2127" i="7"/>
  <c r="C2126" i="7"/>
  <c r="C2125" i="7"/>
  <c r="C2124" i="7"/>
  <c r="C2123" i="7"/>
  <c r="C2122" i="7"/>
  <c r="C2121" i="7"/>
  <c r="C2120" i="7"/>
  <c r="C2119" i="7"/>
  <c r="C2118" i="7"/>
  <c r="C2117" i="7"/>
  <c r="C2116" i="7"/>
  <c r="C2115" i="7"/>
  <c r="C2114" i="7"/>
  <c r="C2113" i="7"/>
  <c r="C2112" i="7"/>
  <c r="C2111" i="7"/>
  <c r="C2110" i="7"/>
  <c r="C2109" i="7"/>
  <c r="C2108" i="7"/>
  <c r="C2107" i="7"/>
  <c r="C2106" i="7"/>
  <c r="C2105" i="7"/>
  <c r="C2104" i="7"/>
  <c r="C2103" i="7"/>
  <c r="C2102" i="7"/>
  <c r="C2101" i="7"/>
  <c r="C2100" i="7"/>
  <c r="C2099" i="7"/>
  <c r="C2098" i="7"/>
  <c r="C2097" i="7"/>
  <c r="C2096" i="7"/>
  <c r="C2095" i="7"/>
  <c r="C2094" i="7"/>
  <c r="C2093" i="7"/>
  <c r="C2092" i="7"/>
  <c r="C2091" i="7"/>
  <c r="C2090" i="7"/>
  <c r="C2089" i="7"/>
  <c r="C2088" i="7"/>
  <c r="C2087" i="7"/>
  <c r="C2086" i="7"/>
  <c r="C2085" i="7"/>
  <c r="C2084" i="7"/>
  <c r="C2083" i="7"/>
  <c r="C2082" i="7"/>
  <c r="C2081" i="7"/>
  <c r="C2080" i="7"/>
  <c r="C2079" i="7"/>
  <c r="C2078" i="7"/>
  <c r="C2077" i="7"/>
  <c r="C2076" i="7"/>
  <c r="C2075" i="7"/>
  <c r="C2074" i="7"/>
  <c r="C2073" i="7"/>
  <c r="C2072" i="7"/>
  <c r="C2071" i="7"/>
  <c r="C2070" i="7"/>
  <c r="C2069" i="7"/>
  <c r="C2068" i="7"/>
  <c r="C2067" i="7"/>
  <c r="C2066" i="7"/>
  <c r="C2065" i="7"/>
  <c r="C2064" i="7"/>
  <c r="C2063" i="7"/>
  <c r="C2062" i="7"/>
  <c r="C2061" i="7"/>
  <c r="C2060" i="7"/>
  <c r="C2059" i="7"/>
  <c r="C2058" i="7"/>
  <c r="C2057" i="7"/>
  <c r="C2056" i="7"/>
  <c r="C2055" i="7"/>
  <c r="C2054" i="7"/>
  <c r="C2053" i="7"/>
  <c r="C2052" i="7"/>
  <c r="C2051" i="7"/>
  <c r="C2050" i="7"/>
  <c r="C2049" i="7"/>
  <c r="C2048" i="7"/>
  <c r="C2047" i="7"/>
  <c r="C2046" i="7"/>
  <c r="C2045" i="7"/>
  <c r="C2044" i="7"/>
  <c r="C2043" i="7"/>
  <c r="C2042" i="7"/>
  <c r="C2041" i="7"/>
  <c r="C2040" i="7"/>
  <c r="C2039" i="7"/>
  <c r="C2038" i="7"/>
  <c r="C2037" i="7"/>
  <c r="C2036" i="7"/>
  <c r="C2035" i="7"/>
  <c r="C2034" i="7"/>
  <c r="C2033" i="7"/>
  <c r="C2032" i="7"/>
  <c r="C2031" i="7"/>
  <c r="C2030" i="7"/>
  <c r="C2029" i="7"/>
  <c r="C2028" i="7"/>
  <c r="C2027" i="7"/>
  <c r="C2026" i="7"/>
  <c r="C2025" i="7"/>
  <c r="C2024" i="7"/>
  <c r="C2023" i="7"/>
  <c r="C2022" i="7"/>
  <c r="C2021" i="7"/>
  <c r="C2020" i="7"/>
  <c r="C2019" i="7"/>
  <c r="C2018" i="7"/>
  <c r="C2017" i="7"/>
  <c r="C2016" i="7"/>
  <c r="C2015" i="7"/>
  <c r="C2014" i="7"/>
  <c r="C2013" i="7"/>
  <c r="C2012" i="7"/>
  <c r="C2011" i="7"/>
  <c r="C2010" i="7"/>
  <c r="C2009" i="7"/>
  <c r="C2008" i="7"/>
  <c r="C2007" i="7"/>
  <c r="C2006" i="7"/>
  <c r="C2005" i="7"/>
  <c r="C2004" i="7"/>
  <c r="C2003" i="7"/>
  <c r="C2002" i="7"/>
  <c r="C2001" i="7"/>
  <c r="C2000" i="7"/>
  <c r="C1999" i="7"/>
  <c r="C1998" i="7"/>
  <c r="C1997" i="7"/>
  <c r="C1996" i="7"/>
  <c r="C1995" i="7"/>
  <c r="C1994" i="7"/>
  <c r="C1993" i="7"/>
  <c r="C1992" i="7"/>
  <c r="C1991" i="7"/>
  <c r="C1990" i="7"/>
  <c r="C1989" i="7"/>
  <c r="C1988" i="7"/>
  <c r="C1987" i="7"/>
  <c r="C1986" i="7"/>
  <c r="C1985" i="7"/>
  <c r="C1984" i="7"/>
  <c r="C1983" i="7"/>
  <c r="C1982" i="7"/>
  <c r="C1981" i="7"/>
  <c r="C1980" i="7"/>
  <c r="C1979" i="7"/>
  <c r="C1978" i="7"/>
  <c r="C1977" i="7"/>
  <c r="C1976" i="7"/>
  <c r="C1975" i="7"/>
  <c r="C1974" i="7"/>
  <c r="C1973" i="7"/>
  <c r="C1972" i="7"/>
  <c r="C1971" i="7"/>
  <c r="C1970" i="7"/>
  <c r="C1969" i="7"/>
  <c r="C1968" i="7"/>
  <c r="C1967" i="7"/>
  <c r="C1966" i="7"/>
  <c r="C1965" i="7"/>
  <c r="C1964" i="7"/>
  <c r="C1963" i="7"/>
  <c r="C1962" i="7"/>
  <c r="C1961" i="7"/>
  <c r="C1960" i="7"/>
  <c r="C1959" i="7"/>
  <c r="C1958" i="7"/>
  <c r="C1957" i="7"/>
  <c r="C1956" i="7"/>
  <c r="C1955" i="7"/>
  <c r="C1954" i="7"/>
  <c r="C1953" i="7"/>
  <c r="C1952" i="7"/>
  <c r="C1951" i="7"/>
  <c r="C1950" i="7"/>
  <c r="C1949" i="7"/>
  <c r="C1948" i="7"/>
  <c r="C1947" i="7"/>
  <c r="C1946" i="7"/>
  <c r="C1945" i="7"/>
  <c r="C1944" i="7"/>
  <c r="C1943" i="7"/>
  <c r="C1942" i="7"/>
  <c r="C1941" i="7"/>
  <c r="C1940" i="7"/>
  <c r="C1939" i="7"/>
  <c r="C1938" i="7"/>
  <c r="C1937" i="7"/>
  <c r="C1936" i="7"/>
  <c r="C1935" i="7"/>
  <c r="C1934" i="7"/>
  <c r="C1933" i="7"/>
  <c r="C1932" i="7"/>
  <c r="C1931" i="7"/>
  <c r="C1930" i="7"/>
  <c r="C1929" i="7"/>
  <c r="C1928" i="7"/>
  <c r="C1927" i="7"/>
  <c r="C1926" i="7"/>
  <c r="C1925" i="7"/>
  <c r="C1924" i="7"/>
  <c r="C1923" i="7"/>
  <c r="C1922" i="7"/>
  <c r="C1921" i="7"/>
  <c r="C1920" i="7"/>
  <c r="C1919" i="7"/>
  <c r="C1918" i="7"/>
  <c r="C1917" i="7"/>
  <c r="C1916" i="7"/>
  <c r="C1915" i="7"/>
  <c r="C1914" i="7"/>
  <c r="C1913" i="7"/>
  <c r="C1912" i="7"/>
  <c r="C1911" i="7"/>
  <c r="C1910" i="7"/>
  <c r="C1909" i="7"/>
  <c r="C1908" i="7"/>
  <c r="C1907" i="7"/>
  <c r="C1906" i="7"/>
  <c r="C1905" i="7"/>
  <c r="C1904" i="7"/>
  <c r="C1903" i="7"/>
  <c r="C1902" i="7"/>
  <c r="C1901" i="7"/>
  <c r="C1900" i="7"/>
  <c r="C1899" i="7"/>
  <c r="C1898" i="7"/>
  <c r="C1897" i="7"/>
  <c r="C1896" i="7"/>
  <c r="C1895" i="7"/>
  <c r="C1894" i="7"/>
  <c r="C1893" i="7"/>
  <c r="C1892" i="7"/>
  <c r="C1891" i="7"/>
  <c r="C1890" i="7"/>
  <c r="C1889" i="7"/>
  <c r="C1888" i="7"/>
  <c r="C1887" i="7"/>
  <c r="C1886" i="7"/>
  <c r="C1885" i="7"/>
  <c r="C1884" i="7"/>
  <c r="C1883" i="7"/>
  <c r="C1882" i="7"/>
  <c r="C1881" i="7"/>
  <c r="C1880" i="7"/>
  <c r="C1879" i="7"/>
  <c r="C1878" i="7"/>
  <c r="C1877" i="7"/>
  <c r="C1876" i="7"/>
  <c r="C1875" i="7"/>
  <c r="C1874" i="7"/>
  <c r="C1873" i="7"/>
  <c r="C1872" i="7"/>
  <c r="C1871" i="7"/>
  <c r="C1870" i="7"/>
  <c r="C1869" i="7"/>
  <c r="C1868" i="7"/>
  <c r="C1867" i="7"/>
  <c r="C1866" i="7"/>
  <c r="C1865" i="7"/>
  <c r="C1864" i="7"/>
  <c r="C1863" i="7"/>
  <c r="C1862" i="7"/>
  <c r="C1861" i="7"/>
  <c r="C1860" i="7"/>
  <c r="C1859" i="7"/>
  <c r="C1858" i="7"/>
  <c r="C1857" i="7"/>
  <c r="C1856" i="7"/>
  <c r="C1855" i="7"/>
  <c r="C1854" i="7"/>
  <c r="C1853" i="7"/>
  <c r="C1852" i="7"/>
  <c r="C1851" i="7"/>
  <c r="C1850" i="7"/>
  <c r="C1849" i="7"/>
  <c r="C1848" i="7"/>
  <c r="C1847" i="7"/>
  <c r="C1846" i="7"/>
  <c r="C1845" i="7"/>
  <c r="C1844" i="7"/>
  <c r="C1843" i="7"/>
  <c r="C1842" i="7"/>
  <c r="C1841" i="7"/>
  <c r="C1840" i="7"/>
  <c r="C1839" i="7"/>
  <c r="C1838" i="7"/>
  <c r="C1837" i="7"/>
  <c r="C1836" i="7"/>
  <c r="C1835" i="7"/>
  <c r="C1834" i="7"/>
  <c r="C1833" i="7"/>
  <c r="C1832" i="7"/>
  <c r="C1831" i="7"/>
  <c r="C1830" i="7"/>
  <c r="C1829" i="7"/>
  <c r="C1828" i="7"/>
  <c r="C1827" i="7"/>
  <c r="C1826" i="7"/>
  <c r="C1825" i="7"/>
  <c r="C1824" i="7"/>
  <c r="C1823" i="7"/>
  <c r="C1822" i="7"/>
  <c r="C1821" i="7"/>
  <c r="C1820" i="7"/>
  <c r="C1819" i="7"/>
  <c r="C1818" i="7"/>
  <c r="C1817" i="7"/>
  <c r="C1816" i="7"/>
  <c r="C1815" i="7"/>
  <c r="C1814" i="7"/>
  <c r="C1813" i="7"/>
  <c r="C1812" i="7"/>
  <c r="C1811" i="7"/>
  <c r="C1810" i="7"/>
  <c r="C1809" i="7"/>
  <c r="C1808" i="7"/>
  <c r="C1807" i="7"/>
  <c r="C1806" i="7"/>
  <c r="C1805" i="7"/>
  <c r="C1804" i="7"/>
  <c r="C1803" i="7"/>
  <c r="C1802" i="7"/>
  <c r="C1801" i="7"/>
  <c r="C1800" i="7"/>
  <c r="C1799" i="7"/>
  <c r="C1798" i="7"/>
  <c r="C1797" i="7"/>
  <c r="C1796" i="7"/>
  <c r="C1795" i="7"/>
  <c r="C1794" i="7"/>
  <c r="C1793" i="7"/>
  <c r="C1792" i="7"/>
  <c r="C1791" i="7"/>
  <c r="C1790" i="7"/>
  <c r="C1789" i="7"/>
  <c r="C1788" i="7"/>
  <c r="C1787" i="7"/>
  <c r="C1786" i="7"/>
  <c r="C1785" i="7"/>
  <c r="C1784" i="7"/>
  <c r="C1783" i="7"/>
  <c r="C1782" i="7"/>
  <c r="C1781" i="7"/>
  <c r="C1780" i="7"/>
  <c r="C1779" i="7"/>
  <c r="C1778" i="7"/>
  <c r="C1777" i="7"/>
  <c r="C1776" i="7"/>
  <c r="C1775" i="7"/>
  <c r="C1774" i="7"/>
  <c r="C1773" i="7"/>
  <c r="C1772" i="7"/>
  <c r="C1771" i="7"/>
  <c r="C1770" i="7"/>
  <c r="C1769" i="7"/>
  <c r="C1768" i="7"/>
  <c r="C1767" i="7"/>
  <c r="C1766" i="7"/>
  <c r="C1765" i="7"/>
  <c r="C1764" i="7"/>
  <c r="C1763" i="7"/>
  <c r="C1762" i="7"/>
  <c r="C1761" i="7"/>
  <c r="C1760" i="7"/>
  <c r="C1759" i="7"/>
  <c r="C1758" i="7"/>
  <c r="C1757" i="7"/>
  <c r="C1756" i="7"/>
  <c r="C1755" i="7"/>
  <c r="C1754" i="7"/>
  <c r="C1753" i="7"/>
  <c r="C1752" i="7"/>
  <c r="C1751" i="7"/>
  <c r="C1750" i="7"/>
  <c r="C1749" i="7"/>
  <c r="C1748" i="7"/>
  <c r="C1747" i="7"/>
  <c r="C1746" i="7"/>
  <c r="C1745" i="7"/>
  <c r="C1744" i="7"/>
  <c r="C1743" i="7"/>
  <c r="C1742" i="7"/>
  <c r="C1741" i="7"/>
  <c r="C1740" i="7"/>
  <c r="C1739" i="7"/>
  <c r="C1738" i="7"/>
  <c r="C1737" i="7"/>
  <c r="C1736" i="7"/>
  <c r="C1735" i="7"/>
  <c r="C1734" i="7"/>
  <c r="C1733" i="7"/>
  <c r="C1732" i="7"/>
  <c r="C1731" i="7"/>
  <c r="C1730" i="7"/>
  <c r="C1729" i="7"/>
  <c r="C1728" i="7"/>
  <c r="C1727" i="7"/>
  <c r="C1726" i="7"/>
  <c r="C1725" i="7"/>
  <c r="C1724" i="7"/>
  <c r="C1723" i="7"/>
  <c r="C1722" i="7"/>
  <c r="C1721" i="7"/>
  <c r="C1720" i="7"/>
  <c r="C1719" i="7"/>
  <c r="C1718" i="7"/>
  <c r="C1717" i="7"/>
  <c r="C1716" i="7"/>
  <c r="C1715" i="7"/>
  <c r="C1714" i="7"/>
  <c r="C1713" i="7"/>
  <c r="C1712" i="7"/>
  <c r="C1711" i="7"/>
  <c r="C1710" i="7"/>
  <c r="C1709" i="7"/>
  <c r="C1708" i="7"/>
  <c r="C1707" i="7"/>
  <c r="C1706" i="7"/>
  <c r="C1705" i="7"/>
  <c r="C1704" i="7"/>
  <c r="C1703" i="7"/>
  <c r="C1702" i="7"/>
  <c r="C1701" i="7"/>
  <c r="C1700" i="7"/>
  <c r="C1699" i="7"/>
  <c r="C1698" i="7"/>
  <c r="C1697" i="7"/>
  <c r="C1696" i="7"/>
  <c r="C1695" i="7"/>
  <c r="C1694" i="7"/>
  <c r="C1693" i="7"/>
  <c r="C1692" i="7"/>
  <c r="C1691" i="7"/>
  <c r="C1690" i="7"/>
  <c r="C1689" i="7"/>
  <c r="C1688" i="7"/>
  <c r="C1687" i="7"/>
  <c r="C1686" i="7"/>
  <c r="C1685" i="7"/>
  <c r="C1684" i="7"/>
  <c r="C1683" i="7"/>
  <c r="C1682" i="7"/>
  <c r="C1681" i="7"/>
  <c r="C1680" i="7"/>
  <c r="C1679" i="7"/>
  <c r="C1678" i="7"/>
  <c r="C1677" i="7"/>
  <c r="C1676" i="7"/>
  <c r="C1675" i="7"/>
  <c r="C1674" i="7"/>
  <c r="C1673" i="7"/>
  <c r="C1672" i="7"/>
  <c r="C1671" i="7"/>
  <c r="C1670" i="7"/>
  <c r="C1669" i="7"/>
  <c r="C1668" i="7"/>
  <c r="C1667" i="7"/>
  <c r="C1666" i="7"/>
  <c r="C1665" i="7"/>
  <c r="C1664" i="7"/>
  <c r="C1663" i="7"/>
  <c r="C1662" i="7"/>
  <c r="C1661" i="7"/>
  <c r="C1660" i="7"/>
  <c r="C1659" i="7"/>
  <c r="C1658" i="7"/>
  <c r="C1657" i="7"/>
  <c r="C1656" i="7"/>
  <c r="C1655" i="7"/>
  <c r="C1654" i="7"/>
  <c r="C1653" i="7"/>
  <c r="C1652" i="7"/>
  <c r="C1651" i="7"/>
  <c r="C1650" i="7"/>
  <c r="C1649" i="7"/>
  <c r="C1648" i="7"/>
  <c r="C1647" i="7"/>
  <c r="C1646" i="7"/>
  <c r="C1645" i="7"/>
  <c r="C1644" i="7"/>
  <c r="C1643" i="7"/>
  <c r="C1642" i="7"/>
  <c r="C1641" i="7"/>
  <c r="C1640" i="7"/>
  <c r="C1639" i="7"/>
  <c r="C1638" i="7"/>
  <c r="C1637" i="7"/>
  <c r="C1636" i="7"/>
  <c r="C1635" i="7"/>
  <c r="C1634" i="7"/>
  <c r="C1633" i="7"/>
  <c r="C1632" i="7"/>
  <c r="C1631" i="7"/>
  <c r="C1630" i="7"/>
  <c r="C1629" i="7"/>
  <c r="C1628" i="7"/>
  <c r="C1627" i="7"/>
  <c r="C1626" i="7"/>
  <c r="C1625" i="7"/>
  <c r="C1624" i="7"/>
  <c r="C1623" i="7"/>
  <c r="C1622" i="7"/>
  <c r="C1621" i="7"/>
  <c r="C1620" i="7"/>
  <c r="C1619" i="7"/>
  <c r="C1618" i="7"/>
  <c r="C1617" i="7"/>
  <c r="C1616" i="7"/>
  <c r="C1615" i="7"/>
  <c r="C1614" i="7"/>
  <c r="C1613" i="7"/>
  <c r="C1612" i="7"/>
  <c r="C1611" i="7"/>
  <c r="C1610" i="7"/>
  <c r="C1609" i="7"/>
  <c r="C1608" i="7"/>
  <c r="C1607" i="7"/>
  <c r="C1606" i="7"/>
  <c r="C1605" i="7"/>
  <c r="C1604" i="7"/>
  <c r="C1603" i="7"/>
  <c r="C1602" i="7"/>
  <c r="C1601" i="7"/>
  <c r="C1600" i="7"/>
  <c r="C1599" i="7"/>
  <c r="C1598" i="7"/>
  <c r="C1597" i="7"/>
  <c r="C1596" i="7"/>
  <c r="C1595" i="7"/>
  <c r="C1594" i="7"/>
  <c r="C1593" i="7"/>
  <c r="C1592" i="7"/>
  <c r="C1591" i="7"/>
  <c r="C1590" i="7"/>
  <c r="C1589" i="7"/>
  <c r="C1588" i="7"/>
  <c r="C1587" i="7"/>
  <c r="C1586" i="7"/>
  <c r="C1585" i="7"/>
  <c r="C1584" i="7"/>
  <c r="C1583" i="7"/>
  <c r="C1582" i="7"/>
  <c r="C1581" i="7"/>
  <c r="C1580" i="7"/>
  <c r="C1579" i="7"/>
  <c r="C1578" i="7"/>
  <c r="C1577" i="7"/>
  <c r="C1576" i="7"/>
  <c r="C1575" i="7"/>
  <c r="C1574" i="7"/>
  <c r="C1573" i="7"/>
  <c r="C1572" i="7"/>
  <c r="C1571" i="7"/>
  <c r="C1570" i="7"/>
  <c r="C1569" i="7"/>
  <c r="C1568" i="7"/>
  <c r="C1567" i="7"/>
  <c r="C1566" i="7"/>
  <c r="C1565" i="7"/>
  <c r="C1564" i="7"/>
  <c r="C1563" i="7"/>
  <c r="C1562" i="7"/>
  <c r="C1561" i="7"/>
  <c r="C1560" i="7"/>
  <c r="C1559" i="7"/>
  <c r="C1558" i="7"/>
  <c r="C1557" i="7"/>
  <c r="C1556" i="7"/>
  <c r="C1555" i="7"/>
  <c r="C1554" i="7"/>
  <c r="C1553" i="7"/>
  <c r="C1552" i="7"/>
  <c r="C1551" i="7"/>
  <c r="C1550" i="7"/>
  <c r="C1549" i="7"/>
  <c r="C1548" i="7"/>
  <c r="C1547" i="7"/>
  <c r="C1546" i="7"/>
  <c r="C1545" i="7"/>
  <c r="C1544" i="7"/>
  <c r="C1543" i="7"/>
  <c r="C1542" i="7"/>
  <c r="C1541" i="7"/>
  <c r="C1540" i="7"/>
  <c r="C1539" i="7"/>
  <c r="C1538" i="7"/>
  <c r="C1537" i="7"/>
  <c r="C1536" i="7"/>
  <c r="C1535" i="7"/>
  <c r="C1534" i="7"/>
  <c r="C1533" i="7"/>
  <c r="C1532" i="7"/>
  <c r="C1531" i="7"/>
  <c r="C1530" i="7"/>
  <c r="C1529" i="7"/>
  <c r="C1528" i="7"/>
  <c r="C1527" i="7"/>
  <c r="C1526" i="7"/>
  <c r="C1525" i="7"/>
  <c r="C1524" i="7"/>
  <c r="C1523" i="7"/>
  <c r="C1522" i="7"/>
  <c r="C1521" i="7"/>
  <c r="C1520" i="7"/>
  <c r="C1519" i="7"/>
  <c r="C1518" i="7"/>
  <c r="C1517" i="7"/>
  <c r="C1516" i="7"/>
  <c r="C1515" i="7"/>
  <c r="C1514" i="7"/>
  <c r="C1513" i="7"/>
  <c r="C1512" i="7"/>
  <c r="C1511" i="7"/>
  <c r="C1510" i="7"/>
  <c r="C1506" i="7"/>
  <c r="C1505" i="7"/>
  <c r="C1504" i="7"/>
  <c r="C1503" i="7"/>
  <c r="C1502" i="7"/>
  <c r="C1501" i="7"/>
  <c r="C1500" i="7"/>
  <c r="C1499" i="7"/>
  <c r="C1498" i="7"/>
  <c r="C1497" i="7"/>
  <c r="C1496" i="7"/>
  <c r="C1495" i="7"/>
  <c r="C1494" i="7"/>
  <c r="C1493" i="7"/>
  <c r="C1492" i="7"/>
  <c r="C1491" i="7"/>
  <c r="C1490" i="7"/>
  <c r="C1489" i="7"/>
  <c r="C1488" i="7"/>
  <c r="C1487" i="7"/>
  <c r="C1486" i="7"/>
  <c r="C1485" i="7"/>
  <c r="C1484" i="7"/>
  <c r="C1483" i="7"/>
  <c r="C1482" i="7"/>
  <c r="C1481" i="7"/>
  <c r="C1480" i="7"/>
  <c r="C1479" i="7"/>
  <c r="C1478" i="7"/>
  <c r="C1477" i="7"/>
  <c r="C1476" i="7"/>
  <c r="C1475" i="7"/>
  <c r="C1474" i="7"/>
  <c r="C1473" i="7"/>
  <c r="C1472" i="7"/>
  <c r="C1471" i="7"/>
  <c r="C1470" i="7"/>
  <c r="C1469" i="7"/>
  <c r="C1468" i="7"/>
  <c r="C1467" i="7"/>
  <c r="C1466" i="7"/>
  <c r="C1465" i="7"/>
  <c r="C1464" i="7"/>
  <c r="C1463" i="7"/>
  <c r="C1462" i="7"/>
  <c r="C1461" i="7"/>
  <c r="C1460" i="7"/>
  <c r="C1459" i="7"/>
  <c r="C1458" i="7"/>
  <c r="C1457" i="7"/>
  <c r="C1456" i="7"/>
  <c r="C1455" i="7"/>
  <c r="C1454" i="7"/>
  <c r="C1453" i="7"/>
  <c r="C1452" i="7"/>
  <c r="C1451" i="7"/>
  <c r="C1450" i="7"/>
  <c r="C1449" i="7"/>
  <c r="C1448" i="7"/>
  <c r="C1447" i="7"/>
  <c r="C1446" i="7"/>
  <c r="C1445" i="7"/>
  <c r="C1444" i="7"/>
  <c r="C1443" i="7"/>
  <c r="C1442" i="7"/>
  <c r="C1441" i="7"/>
  <c r="C1440" i="7"/>
  <c r="C1439" i="7"/>
  <c r="C1438" i="7"/>
  <c r="C1437" i="7"/>
  <c r="C1436" i="7"/>
  <c r="C1435" i="7"/>
  <c r="C1434" i="7"/>
  <c r="C1433" i="7"/>
  <c r="C1432" i="7"/>
  <c r="C1431" i="7"/>
  <c r="C1430" i="7"/>
  <c r="C1429" i="7"/>
  <c r="C1428" i="7"/>
  <c r="C1427" i="7"/>
  <c r="C1426" i="7"/>
  <c r="C1425" i="7"/>
  <c r="C1424" i="7"/>
  <c r="C1423" i="7"/>
  <c r="C1422" i="7"/>
  <c r="C1421" i="7"/>
  <c r="C1420" i="7"/>
  <c r="C1419" i="7"/>
  <c r="C1418" i="7"/>
  <c r="C1417" i="7"/>
  <c r="C1416" i="7"/>
  <c r="C1415" i="7"/>
  <c r="C1414" i="7"/>
  <c r="C1413" i="7"/>
  <c r="C1412" i="7"/>
  <c r="C1411" i="7"/>
  <c r="C1410" i="7"/>
  <c r="C1409" i="7"/>
  <c r="C1408" i="7"/>
  <c r="C1407" i="7"/>
  <c r="C1406" i="7"/>
  <c r="C1405" i="7"/>
  <c r="C1404" i="7"/>
  <c r="C1403" i="7"/>
  <c r="C1402" i="7"/>
  <c r="C1401" i="7"/>
  <c r="C1400" i="7"/>
  <c r="C1399" i="7"/>
  <c r="C1398" i="7"/>
  <c r="C1397" i="7"/>
  <c r="C1396" i="7"/>
  <c r="C1395" i="7"/>
  <c r="C1394" i="7"/>
  <c r="C1393" i="7"/>
  <c r="C1392" i="7"/>
  <c r="C1391" i="7"/>
  <c r="C1390" i="7"/>
  <c r="C1389" i="7"/>
  <c r="C1388" i="7"/>
  <c r="C1387" i="7"/>
  <c r="C1386" i="7"/>
  <c r="C1382" i="7"/>
  <c r="C1381" i="7"/>
  <c r="C1380" i="7"/>
  <c r="C1379" i="7"/>
  <c r="C1378" i="7"/>
  <c r="C1377" i="7"/>
  <c r="C1376" i="7"/>
  <c r="C1375" i="7"/>
  <c r="C1374" i="7"/>
  <c r="C1373" i="7"/>
  <c r="C1372" i="7"/>
  <c r="C1371" i="7"/>
  <c r="C1370" i="7"/>
  <c r="C1369" i="7"/>
  <c r="C1368" i="7"/>
  <c r="C1367" i="7"/>
  <c r="C1366" i="7"/>
  <c r="C1365" i="7"/>
  <c r="C1364" i="7"/>
  <c r="C1363" i="7"/>
  <c r="C1362" i="7"/>
  <c r="C1361" i="7"/>
  <c r="C1360" i="7"/>
  <c r="C1359" i="7"/>
  <c r="C1358" i="7"/>
  <c r="C1357" i="7"/>
  <c r="C1356" i="7"/>
  <c r="C1355" i="7"/>
  <c r="C1354" i="7"/>
  <c r="C1353" i="7"/>
  <c r="C1352" i="7"/>
  <c r="C1351" i="7"/>
  <c r="C1350" i="7"/>
  <c r="C1349" i="7"/>
  <c r="C1348" i="7"/>
  <c r="C1347" i="7"/>
  <c r="C1346" i="7"/>
  <c r="C1345" i="7"/>
  <c r="C1344" i="7"/>
  <c r="C1343" i="7"/>
  <c r="C1342" i="7"/>
  <c r="C1341" i="7"/>
  <c r="C1340" i="7"/>
  <c r="C1339" i="7"/>
  <c r="C1338" i="7"/>
  <c r="C1337" i="7"/>
  <c r="C1336" i="7"/>
  <c r="C1335" i="7"/>
  <c r="C1334" i="7"/>
  <c r="C1333" i="7"/>
  <c r="C1332" i="7"/>
  <c r="C1331" i="7"/>
  <c r="C1330" i="7"/>
  <c r="C1329" i="7"/>
  <c r="C1328" i="7"/>
  <c r="C1327" i="7"/>
  <c r="C1326" i="7"/>
  <c r="C1325" i="7"/>
  <c r="C1324" i="7"/>
  <c r="C1323" i="7"/>
  <c r="C1322" i="7"/>
  <c r="C1321" i="7"/>
  <c r="C1320" i="7"/>
  <c r="C1319" i="7"/>
  <c r="C1318" i="7"/>
  <c r="C1317" i="7"/>
  <c r="C1316" i="7"/>
  <c r="C1315" i="7"/>
  <c r="C1314" i="7"/>
  <c r="C1313" i="7"/>
  <c r="C1312" i="7"/>
  <c r="C1311" i="7"/>
  <c r="C1310" i="7"/>
  <c r="C1309" i="7"/>
  <c r="C1308" i="7"/>
  <c r="C1307" i="7"/>
  <c r="C1306" i="7"/>
  <c r="C1305" i="7"/>
  <c r="C1304" i="7"/>
  <c r="C1303" i="7"/>
  <c r="C1302" i="7"/>
  <c r="C1301" i="7"/>
  <c r="C1300" i="7"/>
  <c r="C1299" i="7"/>
  <c r="C1298" i="7"/>
  <c r="C1297" i="7"/>
  <c r="C1296" i="7"/>
  <c r="C1295" i="7"/>
  <c r="C1294" i="7"/>
  <c r="C1293" i="7"/>
  <c r="C1292" i="7"/>
  <c r="C1291" i="7"/>
  <c r="C1290" i="7"/>
  <c r="C1289" i="7"/>
  <c r="C1288" i="7"/>
  <c r="C1287" i="7"/>
  <c r="C1286" i="7"/>
  <c r="C1285" i="7"/>
  <c r="C1284" i="7"/>
  <c r="C1283" i="7"/>
  <c r="C1282" i="7"/>
  <c r="C1281" i="7"/>
  <c r="C1280" i="7"/>
  <c r="C1279" i="7"/>
  <c r="C1278" i="7"/>
  <c r="C1277" i="7"/>
  <c r="C1276" i="7"/>
  <c r="C1275" i="7"/>
  <c r="C1274" i="7"/>
  <c r="C1273" i="7"/>
  <c r="C1272" i="7"/>
  <c r="C1271" i="7"/>
  <c r="C1270" i="7"/>
  <c r="C1269" i="7"/>
  <c r="C1268" i="7"/>
  <c r="C1267" i="7"/>
  <c r="C1266" i="7"/>
  <c r="C1265" i="7"/>
  <c r="C1264" i="7"/>
  <c r="C1263" i="7"/>
  <c r="C1262" i="7"/>
  <c r="C1261" i="7"/>
  <c r="C1260" i="7"/>
  <c r="C1259" i="7"/>
  <c r="C1258" i="7"/>
  <c r="C1257" i="7"/>
  <c r="C1256" i="7"/>
  <c r="C1255" i="7"/>
  <c r="C1254" i="7"/>
  <c r="C1253" i="7"/>
  <c r="C1252" i="7"/>
  <c r="C1251" i="7"/>
  <c r="C1250" i="7"/>
  <c r="C1249" i="7"/>
  <c r="C1248" i="7"/>
  <c r="C1247" i="7"/>
  <c r="C1246" i="7"/>
  <c r="C1245" i="7"/>
  <c r="C1244" i="7"/>
  <c r="C1243" i="7"/>
  <c r="C1242" i="7"/>
  <c r="C1241" i="7"/>
  <c r="C1240" i="7"/>
  <c r="C1239" i="7"/>
  <c r="C1238" i="7"/>
  <c r="C1237" i="7"/>
  <c r="C1236" i="7"/>
  <c r="C1235" i="7"/>
  <c r="C1234" i="7"/>
  <c r="C1233" i="7"/>
  <c r="C1232" i="7"/>
  <c r="C1231" i="7"/>
  <c r="C1230" i="7"/>
  <c r="C1229" i="7"/>
  <c r="C1228" i="7"/>
  <c r="C1227" i="7"/>
  <c r="C1226" i="7"/>
  <c r="C1225" i="7"/>
  <c r="C1224" i="7"/>
  <c r="C1223" i="7"/>
  <c r="C1222" i="7"/>
  <c r="C1221" i="7"/>
  <c r="C1220" i="7"/>
  <c r="C1219" i="7"/>
  <c r="C1218" i="7"/>
  <c r="C1217" i="7"/>
  <c r="C1216" i="7"/>
  <c r="C1215" i="7"/>
  <c r="C1214" i="7"/>
  <c r="C1213" i="7"/>
  <c r="C1212" i="7"/>
  <c r="C1211" i="7"/>
  <c r="C1210" i="7"/>
  <c r="C1209" i="7"/>
  <c r="C1208" i="7"/>
  <c r="C1207" i="7"/>
  <c r="C1206" i="7"/>
  <c r="C1205" i="7"/>
  <c r="C1204" i="7"/>
  <c r="C1203" i="7"/>
  <c r="C1202" i="7"/>
  <c r="C1201" i="7"/>
  <c r="C1200" i="7"/>
  <c r="C1199" i="7"/>
  <c r="C1198" i="7"/>
  <c r="C1197" i="7"/>
  <c r="C1196" i="7"/>
  <c r="C1195" i="7"/>
  <c r="C1194" i="7"/>
  <c r="C1193" i="7"/>
  <c r="C1192" i="7"/>
  <c r="C1191" i="7"/>
  <c r="C1190" i="7"/>
  <c r="C1189" i="7"/>
  <c r="C1188" i="7"/>
  <c r="C1187" i="7"/>
  <c r="C1186" i="7"/>
  <c r="C1185" i="7"/>
  <c r="C1184" i="7"/>
  <c r="C1183" i="7"/>
  <c r="C1182" i="7"/>
  <c r="C1181" i="7"/>
  <c r="C1180" i="7"/>
  <c r="C1179" i="7"/>
  <c r="C1178" i="7"/>
  <c r="C1177" i="7"/>
  <c r="C1176" i="7"/>
  <c r="C1175" i="7"/>
  <c r="C1174" i="7"/>
  <c r="C1173" i="7"/>
  <c r="C1172" i="7"/>
  <c r="C1171" i="7"/>
  <c r="C1170" i="7"/>
  <c r="C1169" i="7"/>
  <c r="C1168" i="7"/>
  <c r="C1167" i="7"/>
  <c r="C1166" i="7"/>
  <c r="C1165" i="7"/>
  <c r="C1164" i="7"/>
  <c r="C1163" i="7"/>
  <c r="C1162" i="7"/>
  <c r="C1161" i="7"/>
  <c r="C1160" i="7"/>
  <c r="C1159" i="7"/>
  <c r="C1158" i="7"/>
  <c r="C1157" i="7"/>
  <c r="C1156" i="7"/>
  <c r="C1155" i="7"/>
  <c r="C1154" i="7"/>
  <c r="C1153" i="7"/>
  <c r="C1152" i="7"/>
  <c r="C1151" i="7"/>
  <c r="C1150" i="7"/>
  <c r="C1149" i="7"/>
  <c r="C1148" i="7"/>
  <c r="C1147" i="7"/>
  <c r="C1146" i="7"/>
  <c r="C1145" i="7"/>
  <c r="C1144" i="7"/>
  <c r="C1143" i="7"/>
  <c r="C1142" i="7"/>
  <c r="C1141" i="7"/>
  <c r="C1140" i="7"/>
  <c r="C1139" i="7"/>
  <c r="C1138" i="7"/>
  <c r="C1137" i="7"/>
  <c r="C1136" i="7"/>
  <c r="C1135" i="7"/>
  <c r="C1134" i="7"/>
  <c r="C1133" i="7"/>
  <c r="C1132" i="7"/>
  <c r="C1131" i="7"/>
  <c r="C1130" i="7"/>
  <c r="C1129" i="7"/>
  <c r="C1128" i="7"/>
  <c r="C1127" i="7"/>
  <c r="C1126" i="7"/>
  <c r="C1125" i="7"/>
  <c r="C1124" i="7"/>
  <c r="C1123" i="7"/>
  <c r="C1122" i="7"/>
  <c r="C1121" i="7"/>
  <c r="C1120" i="7"/>
  <c r="C1119" i="7"/>
  <c r="C1118" i="7"/>
  <c r="C1117" i="7"/>
  <c r="C1116" i="7"/>
  <c r="C1115" i="7"/>
  <c r="C1114" i="7"/>
  <c r="C1113" i="7"/>
  <c r="C1112" i="7"/>
  <c r="C1111" i="7"/>
  <c r="C1110" i="7"/>
  <c r="C1109" i="7"/>
  <c r="C1108" i="7"/>
  <c r="C1107" i="7"/>
  <c r="C1106" i="7"/>
  <c r="C1105" i="7"/>
  <c r="C1102" i="7"/>
  <c r="C1101" i="7"/>
  <c r="C1100" i="7"/>
  <c r="C1099" i="7"/>
  <c r="C1098" i="7"/>
  <c r="C1097" i="7"/>
  <c r="C1096" i="7"/>
  <c r="C1095" i="7"/>
  <c r="C1094" i="7"/>
  <c r="C1093" i="7"/>
  <c r="C1092" i="7"/>
  <c r="C1091" i="7"/>
  <c r="C1090" i="7"/>
  <c r="C1089" i="7"/>
  <c r="C1088" i="7"/>
  <c r="C1087" i="7"/>
  <c r="C1086" i="7"/>
  <c r="C1085" i="7"/>
  <c r="C1084" i="7"/>
  <c r="C1083" i="7"/>
  <c r="C1082" i="7"/>
  <c r="C1081" i="7"/>
  <c r="C1080" i="7"/>
  <c r="C1079" i="7"/>
  <c r="C1078" i="7"/>
  <c r="C1077" i="7"/>
  <c r="C1076" i="7"/>
  <c r="C1075" i="7"/>
  <c r="C1074" i="7"/>
  <c r="C1073" i="7"/>
  <c r="C1072" i="7"/>
  <c r="C1071" i="7"/>
  <c r="C1070" i="7"/>
  <c r="C1069" i="7"/>
  <c r="C1068" i="7"/>
  <c r="C1067" i="7"/>
  <c r="C1066" i="7"/>
  <c r="C1065" i="7"/>
  <c r="C1064" i="7"/>
  <c r="C1063" i="7"/>
  <c r="C1062" i="7"/>
  <c r="C1061" i="7"/>
  <c r="C1060" i="7"/>
  <c r="C1059" i="7"/>
  <c r="C1058" i="7"/>
  <c r="C1057" i="7"/>
  <c r="C1056" i="7"/>
  <c r="C1055" i="7"/>
  <c r="C1054" i="7"/>
  <c r="C1053" i="7"/>
  <c r="C1052" i="7"/>
  <c r="C1051" i="7"/>
  <c r="C1050" i="7"/>
  <c r="C1049" i="7"/>
  <c r="C1048" i="7"/>
  <c r="C1047" i="7"/>
  <c r="C1046" i="7"/>
  <c r="C1045" i="7"/>
  <c r="C1044" i="7"/>
  <c r="C1043" i="7"/>
  <c r="C1042" i="7"/>
  <c r="C1041" i="7"/>
  <c r="C1040" i="7"/>
  <c r="C1039" i="7"/>
  <c r="C1038" i="7"/>
  <c r="C1037" i="7"/>
  <c r="C1036" i="7"/>
  <c r="C1035" i="7"/>
  <c r="C1034" i="7"/>
  <c r="C1033" i="7"/>
  <c r="C1032" i="7"/>
  <c r="C1031" i="7"/>
  <c r="C1030" i="7"/>
  <c r="C1029" i="7"/>
  <c r="C1028" i="7"/>
  <c r="C1027" i="7"/>
  <c r="C1026" i="7"/>
  <c r="C1025" i="7"/>
  <c r="C1024" i="7"/>
  <c r="C1023" i="7"/>
  <c r="C1022" i="7"/>
  <c r="C1021" i="7"/>
  <c r="C1020" i="7"/>
  <c r="C1019" i="7"/>
  <c r="C1018" i="7"/>
  <c r="C1017" i="7"/>
  <c r="C1016" i="7"/>
  <c r="C1015" i="7"/>
  <c r="C1014" i="7"/>
  <c r="C1013" i="7"/>
  <c r="C1012" i="7"/>
  <c r="C1011" i="7"/>
  <c r="C1010" i="7"/>
  <c r="C1009" i="7"/>
  <c r="C1008" i="7"/>
  <c r="C1007" i="7"/>
  <c r="C1006" i="7"/>
  <c r="C1005" i="7"/>
  <c r="C1004" i="7"/>
  <c r="C1003" i="7"/>
  <c r="C1002" i="7"/>
  <c r="C1001" i="7"/>
  <c r="C1000" i="7"/>
  <c r="C999" i="7"/>
  <c r="C998" i="7"/>
  <c r="C997" i="7"/>
  <c r="C996" i="7"/>
  <c r="C995" i="7"/>
  <c r="C994" i="7"/>
  <c r="C993" i="7"/>
  <c r="C992" i="7"/>
  <c r="C991" i="7"/>
  <c r="C990" i="7"/>
  <c r="C989" i="7"/>
  <c r="C988" i="7"/>
  <c r="C987" i="7"/>
  <c r="C986" i="7"/>
  <c r="C985" i="7"/>
  <c r="C984" i="7"/>
  <c r="C983" i="7"/>
  <c r="C982" i="7"/>
  <c r="C981" i="7"/>
  <c r="C980" i="7"/>
  <c r="C979" i="7"/>
  <c r="C978" i="7"/>
  <c r="C977" i="7"/>
  <c r="C976" i="7"/>
  <c r="C975" i="7"/>
  <c r="C974" i="7"/>
  <c r="C973" i="7"/>
  <c r="C972" i="7"/>
  <c r="C971" i="7"/>
  <c r="C970" i="7"/>
  <c r="C969" i="7"/>
  <c r="C968" i="7"/>
  <c r="C967" i="7"/>
  <c r="C966" i="7"/>
  <c r="C965" i="7"/>
  <c r="C964" i="7"/>
  <c r="C963" i="7"/>
  <c r="C962" i="7"/>
  <c r="C961" i="7"/>
  <c r="C960" i="7"/>
  <c r="C959" i="7"/>
  <c r="C958" i="7"/>
  <c r="C957" i="7"/>
  <c r="C956" i="7"/>
  <c r="C955" i="7"/>
  <c r="C954" i="7"/>
  <c r="C953" i="7"/>
  <c r="C952" i="7"/>
  <c r="C951" i="7"/>
  <c r="C950" i="7"/>
  <c r="C949" i="7"/>
  <c r="C948" i="7"/>
  <c r="C947" i="7"/>
  <c r="C946" i="7"/>
  <c r="C945" i="7"/>
  <c r="C944" i="7"/>
  <c r="C943" i="7"/>
  <c r="C942" i="7"/>
  <c r="C941" i="7"/>
  <c r="C940" i="7"/>
  <c r="C939" i="7"/>
  <c r="C938" i="7"/>
  <c r="C937" i="7"/>
  <c r="C936" i="7"/>
  <c r="C935" i="7"/>
  <c r="C934" i="7"/>
  <c r="C933" i="7"/>
  <c r="C932" i="7"/>
  <c r="C931" i="7"/>
  <c r="C930" i="7"/>
  <c r="C929" i="7"/>
  <c r="C928" i="7"/>
  <c r="C927" i="7"/>
  <c r="C926" i="7"/>
  <c r="C925" i="7"/>
  <c r="C924" i="7"/>
  <c r="C923" i="7"/>
  <c r="C922" i="7"/>
  <c r="C921" i="7"/>
  <c r="C920" i="7"/>
  <c r="C919" i="7"/>
  <c r="C918" i="7"/>
  <c r="C917" i="7"/>
  <c r="C916" i="7"/>
  <c r="C915" i="7"/>
  <c r="C914" i="7"/>
  <c r="C913" i="7"/>
  <c r="C912" i="7"/>
  <c r="C911" i="7"/>
  <c r="C910" i="7"/>
  <c r="C909" i="7"/>
  <c r="C908" i="7"/>
  <c r="C907" i="7"/>
  <c r="C906" i="7"/>
  <c r="C905" i="7"/>
  <c r="C904" i="7"/>
  <c r="C903" i="7"/>
  <c r="C902" i="7"/>
  <c r="C901" i="7"/>
  <c r="C900" i="7"/>
  <c r="C899" i="7"/>
  <c r="C898" i="7"/>
  <c r="C897" i="7"/>
  <c r="C896" i="7"/>
  <c r="C895" i="7"/>
  <c r="C894" i="7"/>
  <c r="C893" i="7"/>
  <c r="C892" i="7"/>
  <c r="C891" i="7"/>
  <c r="C890" i="7"/>
  <c r="C889" i="7"/>
  <c r="C888" i="7"/>
  <c r="C887" i="7"/>
  <c r="C886" i="7"/>
  <c r="C885" i="7"/>
  <c r="C882" i="7"/>
  <c r="C881" i="7"/>
  <c r="C880" i="7"/>
  <c r="C879" i="7"/>
  <c r="C878" i="7"/>
  <c r="C877" i="7"/>
  <c r="C876" i="7"/>
  <c r="C875" i="7"/>
  <c r="C874" i="7"/>
  <c r="C873" i="7"/>
  <c r="C872" i="7"/>
  <c r="C871" i="7"/>
  <c r="C870" i="7"/>
  <c r="C869" i="7"/>
  <c r="C868" i="7"/>
  <c r="C867" i="7"/>
  <c r="C866" i="7"/>
  <c r="C865" i="7"/>
  <c r="C864" i="7"/>
  <c r="C863" i="7"/>
  <c r="C862" i="7"/>
  <c r="C861" i="7"/>
  <c r="C860" i="7"/>
  <c r="C859" i="7"/>
  <c r="C858" i="7"/>
  <c r="C857" i="7"/>
  <c r="C854" i="7"/>
  <c r="C852" i="7"/>
  <c r="C851" i="7"/>
  <c r="C850" i="7"/>
  <c r="C849" i="7"/>
  <c r="C848" i="7"/>
  <c r="C847" i="7"/>
  <c r="C844" i="7"/>
  <c r="C843" i="7"/>
  <c r="C842" i="7"/>
  <c r="C839" i="7"/>
  <c r="C838" i="7"/>
  <c r="C837" i="7"/>
  <c r="C836" i="7"/>
  <c r="C835" i="7"/>
  <c r="C834" i="7"/>
  <c r="C833" i="7"/>
  <c r="C832" i="7"/>
  <c r="C831" i="7"/>
  <c r="C830" i="7"/>
  <c r="C829" i="7"/>
  <c r="C828" i="7"/>
  <c r="C827" i="7"/>
  <c r="C826" i="7"/>
  <c r="C825" i="7"/>
  <c r="C824" i="7"/>
  <c r="C823" i="7"/>
  <c r="C822" i="7"/>
  <c r="C821" i="7"/>
  <c r="C820" i="7"/>
  <c r="C819" i="7"/>
  <c r="C818" i="7"/>
  <c r="C817" i="7"/>
  <c r="C816" i="7"/>
  <c r="C815" i="7"/>
  <c r="C814" i="7"/>
  <c r="C813" i="7"/>
  <c r="C812" i="7"/>
  <c r="C811" i="7"/>
  <c r="C810" i="7"/>
  <c r="C809" i="7"/>
  <c r="C808" i="7"/>
  <c r="C807" i="7"/>
  <c r="C806" i="7"/>
  <c r="C805" i="7"/>
  <c r="C804" i="7"/>
  <c r="C803" i="7"/>
  <c r="C802" i="7"/>
  <c r="C801" i="7"/>
  <c r="C800" i="7"/>
  <c r="C799" i="7"/>
  <c r="C798" i="7"/>
  <c r="C797" i="7"/>
  <c r="C796" i="7"/>
  <c r="C795" i="7"/>
  <c r="C794" i="7"/>
  <c r="C793" i="7"/>
  <c r="C792" i="7"/>
  <c r="C791" i="7"/>
  <c r="C790" i="7"/>
  <c r="C789" i="7"/>
  <c r="C788" i="7"/>
  <c r="C787" i="7"/>
  <c r="C786" i="7"/>
  <c r="C784" i="7"/>
  <c r="C783" i="7"/>
  <c r="C782" i="7"/>
  <c r="C781" i="7"/>
  <c r="C780" i="7"/>
  <c r="C779" i="7"/>
  <c r="C778" i="7"/>
  <c r="C777" i="7"/>
  <c r="C776" i="7"/>
  <c r="C775" i="7"/>
  <c r="C774" i="7"/>
  <c r="C773" i="7"/>
  <c r="C772" i="7"/>
  <c r="C771" i="7"/>
  <c r="C770" i="7"/>
  <c r="C769" i="7"/>
  <c r="C768" i="7"/>
  <c r="C767" i="7"/>
  <c r="C766" i="7"/>
  <c r="C765" i="7"/>
  <c r="C764" i="7"/>
  <c r="C763" i="7"/>
  <c r="C762" i="7"/>
  <c r="C761" i="7"/>
  <c r="C760" i="7"/>
  <c r="C759" i="7"/>
  <c r="C758" i="7"/>
  <c r="C757" i="7"/>
  <c r="C756" i="7"/>
  <c r="C755" i="7"/>
  <c r="C754" i="7"/>
  <c r="C753" i="7"/>
  <c r="C752" i="7"/>
  <c r="C751" i="7"/>
  <c r="C750" i="7"/>
  <c r="C749" i="7"/>
  <c r="C748" i="7"/>
  <c r="C747" i="7"/>
  <c r="C746" i="7"/>
  <c r="C745" i="7"/>
  <c r="C744" i="7"/>
  <c r="C743" i="7"/>
  <c r="C742" i="7"/>
  <c r="C741" i="7"/>
  <c r="C740" i="7"/>
  <c r="C739" i="7"/>
  <c r="C738" i="7"/>
  <c r="C737" i="7"/>
  <c r="C736" i="7"/>
  <c r="C735" i="7"/>
  <c r="C734" i="7"/>
  <c r="C733" i="7"/>
  <c r="C732" i="7"/>
  <c r="C731" i="7"/>
  <c r="C730" i="7"/>
  <c r="C729" i="7"/>
  <c r="C728" i="7"/>
  <c r="C727" i="7"/>
  <c r="C726" i="7"/>
  <c r="C725" i="7"/>
  <c r="C724" i="7"/>
  <c r="C723" i="7"/>
  <c r="C722" i="7"/>
  <c r="C721" i="7"/>
  <c r="C720" i="7"/>
  <c r="C719" i="7"/>
  <c r="C718" i="7"/>
  <c r="C717" i="7"/>
  <c r="C716" i="7"/>
  <c r="C715" i="7"/>
  <c r="C714" i="7"/>
  <c r="C713" i="7"/>
  <c r="C712" i="7"/>
  <c r="C711" i="7"/>
  <c r="C710" i="7"/>
  <c r="C709" i="7"/>
  <c r="C708" i="7"/>
  <c r="C707" i="7"/>
  <c r="C706" i="7"/>
  <c r="C705" i="7"/>
  <c r="C704" i="7"/>
  <c r="C703" i="7"/>
  <c r="C702" i="7"/>
  <c r="C701" i="7"/>
  <c r="C700" i="7"/>
  <c r="C699" i="7"/>
  <c r="C698" i="7"/>
  <c r="C697" i="7"/>
  <c r="C696" i="7"/>
  <c r="C695" i="7"/>
  <c r="C694" i="7"/>
  <c r="C693" i="7"/>
  <c r="C692" i="7"/>
  <c r="C691" i="7"/>
  <c r="C690" i="7"/>
  <c r="C689" i="7"/>
  <c r="C688" i="7"/>
  <c r="C687" i="7"/>
  <c r="C686" i="7"/>
  <c r="C685" i="7"/>
  <c r="C684" i="7"/>
  <c r="C683" i="7"/>
  <c r="C682" i="7"/>
  <c r="C681" i="7"/>
  <c r="C680" i="7"/>
  <c r="C679" i="7"/>
  <c r="C678" i="7"/>
  <c r="C677" i="7"/>
  <c r="C676" i="7"/>
  <c r="C675" i="7"/>
  <c r="C674" i="7"/>
  <c r="C673" i="7"/>
  <c r="C672" i="7"/>
  <c r="C671" i="7"/>
  <c r="C670" i="7"/>
  <c r="C669" i="7"/>
  <c r="C668" i="7"/>
  <c r="C667" i="7"/>
  <c r="C666" i="7"/>
  <c r="C665" i="7"/>
  <c r="C664" i="7"/>
  <c r="C663" i="7"/>
  <c r="C662" i="7"/>
  <c r="C661" i="7"/>
  <c r="C660" i="7"/>
  <c r="C659" i="7"/>
  <c r="C658" i="7"/>
  <c r="C657" i="7"/>
  <c r="C656" i="7"/>
  <c r="C655" i="7"/>
  <c r="C654" i="7"/>
  <c r="C653" i="7"/>
  <c r="C652" i="7"/>
  <c r="C651" i="7"/>
  <c r="C650" i="7"/>
  <c r="C649" i="7"/>
  <c r="C648" i="7"/>
  <c r="C647" i="7"/>
  <c r="C646" i="7"/>
  <c r="C645" i="7"/>
  <c r="C644" i="7"/>
  <c r="C643" i="7"/>
  <c r="C642" i="7"/>
  <c r="C641" i="7"/>
  <c r="C640" i="7"/>
  <c r="C639" i="7"/>
  <c r="C638" i="7"/>
  <c r="C637" i="7"/>
  <c r="C636" i="7"/>
  <c r="C635" i="7"/>
  <c r="C634" i="7"/>
  <c r="C633" i="7"/>
  <c r="C632" i="7"/>
  <c r="C631" i="7"/>
  <c r="C630" i="7"/>
  <c r="C629" i="7"/>
  <c r="C628" i="7"/>
  <c r="C627" i="7"/>
  <c r="C626" i="7"/>
  <c r="C625" i="7"/>
  <c r="C624" i="7"/>
  <c r="C623" i="7"/>
  <c r="C622" i="7"/>
  <c r="C621" i="7"/>
  <c r="C620" i="7"/>
  <c r="C619" i="7"/>
  <c r="C618" i="7"/>
  <c r="C617" i="7"/>
  <c r="C616" i="7"/>
  <c r="C615" i="7"/>
  <c r="C614" i="7"/>
  <c r="C613" i="7"/>
  <c r="C612" i="7"/>
  <c r="C611" i="7"/>
  <c r="C610" i="7"/>
  <c r="C609" i="7"/>
  <c r="C608" i="7"/>
  <c r="C607" i="7"/>
  <c r="C606" i="7"/>
  <c r="C605" i="7"/>
  <c r="C604" i="7"/>
  <c r="C603" i="7"/>
  <c r="C602" i="7"/>
  <c r="C601" i="7"/>
  <c r="C600" i="7"/>
  <c r="C599" i="7"/>
  <c r="C598" i="7"/>
  <c r="C597" i="7"/>
  <c r="C596" i="7"/>
  <c r="C595" i="7"/>
  <c r="C594" i="7"/>
  <c r="C593" i="7"/>
  <c r="C592" i="7"/>
  <c r="C591" i="7"/>
  <c r="C590" i="7"/>
  <c r="C589" i="7"/>
  <c r="C588" i="7"/>
  <c r="C587" i="7"/>
  <c r="C586" i="7"/>
  <c r="C585" i="7"/>
  <c r="C584" i="7"/>
  <c r="C583" i="7"/>
  <c r="C582" i="7"/>
  <c r="C581" i="7"/>
  <c r="C580" i="7"/>
  <c r="C579" i="7"/>
  <c r="C578" i="7"/>
  <c r="C577" i="7"/>
  <c r="C576" i="7"/>
  <c r="C575" i="7"/>
  <c r="C574" i="7"/>
  <c r="C573" i="7"/>
  <c r="C572" i="7"/>
  <c r="C571" i="7"/>
  <c r="C570" i="7"/>
  <c r="C569" i="7"/>
  <c r="C568" i="7"/>
  <c r="C567" i="7"/>
  <c r="C566" i="7"/>
  <c r="C565" i="7"/>
  <c r="C564" i="7"/>
  <c r="C563" i="7"/>
  <c r="C562" i="7"/>
  <c r="C561" i="7"/>
  <c r="C560" i="7"/>
  <c r="C559" i="7"/>
  <c r="C558" i="7"/>
  <c r="C557" i="7"/>
  <c r="C556" i="7"/>
  <c r="C555" i="7"/>
  <c r="C554" i="7"/>
  <c r="C553" i="7"/>
  <c r="C552" i="7"/>
  <c r="C551" i="7"/>
  <c r="C550" i="7"/>
  <c r="C549" i="7"/>
  <c r="C548" i="7"/>
  <c r="C547" i="7"/>
  <c r="C546" i="7"/>
  <c r="C545" i="7"/>
  <c r="C544" i="7"/>
  <c r="C543" i="7"/>
  <c r="C542" i="7"/>
  <c r="C541" i="7"/>
  <c r="C540" i="7"/>
  <c r="C539" i="7"/>
  <c r="C538" i="7"/>
  <c r="C537" i="7"/>
  <c r="C536" i="7"/>
  <c r="C535" i="7"/>
  <c r="C534" i="7"/>
  <c r="C533" i="7"/>
  <c r="C532" i="7"/>
  <c r="C531" i="7"/>
  <c r="C530" i="7"/>
  <c r="C529" i="7"/>
  <c r="C528" i="7"/>
  <c r="C527" i="7"/>
  <c r="C526" i="7"/>
  <c r="C525" i="7"/>
  <c r="C524" i="7"/>
  <c r="C523" i="7"/>
  <c r="C522" i="7"/>
  <c r="C521" i="7"/>
  <c r="C520" i="7"/>
  <c r="C519" i="7"/>
  <c r="C518" i="7"/>
  <c r="C517" i="7"/>
  <c r="C516" i="7"/>
  <c r="C515" i="7"/>
  <c r="C514" i="7"/>
  <c r="C513" i="7"/>
  <c r="C512" i="7"/>
  <c r="C511" i="7"/>
  <c r="C510" i="7"/>
  <c r="C509" i="7"/>
  <c r="C508" i="7"/>
  <c r="C507" i="7"/>
  <c r="C506" i="7"/>
  <c r="C505" i="7"/>
  <c r="C504" i="7"/>
  <c r="C503" i="7"/>
  <c r="C502" i="7"/>
  <c r="C501" i="7"/>
  <c r="C500" i="7"/>
  <c r="C499" i="7"/>
  <c r="C498" i="7"/>
  <c r="C497" i="7"/>
  <c r="C496" i="7"/>
  <c r="C495" i="7"/>
  <c r="C494" i="7"/>
  <c r="C493" i="7"/>
  <c r="C492" i="7"/>
  <c r="C491" i="7"/>
  <c r="C490" i="7"/>
  <c r="C489" i="7"/>
  <c r="C488" i="7"/>
  <c r="C487" i="7"/>
  <c r="C486" i="7"/>
  <c r="C485" i="7"/>
  <c r="C484" i="7"/>
  <c r="C483" i="7"/>
  <c r="C482" i="7"/>
  <c r="C481" i="7"/>
  <c r="C480" i="7"/>
  <c r="C479" i="7"/>
  <c r="C478" i="7"/>
  <c r="C477" i="7"/>
  <c r="C476" i="7"/>
  <c r="C475" i="7"/>
  <c r="C474" i="7"/>
  <c r="C473" i="7"/>
  <c r="C472" i="7"/>
  <c r="C471" i="7"/>
  <c r="C470" i="7"/>
  <c r="C469" i="7"/>
  <c r="C468" i="7"/>
  <c r="C467" i="7"/>
  <c r="C466" i="7"/>
  <c r="C465" i="7"/>
  <c r="C464" i="7"/>
  <c r="C463" i="7"/>
  <c r="C462" i="7"/>
  <c r="C461" i="7"/>
  <c r="C460" i="7"/>
  <c r="C459" i="7"/>
  <c r="C458" i="7"/>
  <c r="C457" i="7"/>
  <c r="C456" i="7"/>
  <c r="C455" i="7"/>
  <c r="C454" i="7"/>
  <c r="C453" i="7"/>
  <c r="C452" i="7"/>
  <c r="C451" i="7"/>
  <c r="C450" i="7"/>
  <c r="C449" i="7"/>
  <c r="C448" i="7"/>
  <c r="C447" i="7"/>
  <c r="C446" i="7"/>
  <c r="C445" i="7"/>
  <c r="C444" i="7"/>
  <c r="C443" i="7"/>
  <c r="C442" i="7"/>
  <c r="C441" i="7"/>
  <c r="C440" i="7"/>
  <c r="C439" i="7"/>
  <c r="C438" i="7"/>
  <c r="C437" i="7"/>
  <c r="C436" i="7"/>
  <c r="C435" i="7"/>
  <c r="C434" i="7"/>
  <c r="C433" i="7"/>
  <c r="C432" i="7"/>
  <c r="C431" i="7"/>
  <c r="C430" i="7"/>
  <c r="C429" i="7"/>
  <c r="C428" i="7"/>
  <c r="C427" i="7"/>
  <c r="C426" i="7"/>
  <c r="C425" i="7"/>
  <c r="C424" i="7"/>
  <c r="C423" i="7"/>
  <c r="C422" i="7"/>
  <c r="C421" i="7"/>
  <c r="C420" i="7"/>
  <c r="C419" i="7"/>
  <c r="C418" i="7"/>
  <c r="C417" i="7"/>
  <c r="C416" i="7"/>
  <c r="C415" i="7"/>
  <c r="C414" i="7"/>
  <c r="C413" i="7"/>
  <c r="C412" i="7"/>
  <c r="C411" i="7"/>
  <c r="C410" i="7"/>
  <c r="C408" i="7"/>
  <c r="C407" i="7"/>
  <c r="C406" i="7"/>
  <c r="C405" i="7"/>
  <c r="C404" i="7"/>
  <c r="C402" i="7"/>
  <c r="C401" i="7"/>
  <c r="C400" i="7"/>
  <c r="C399" i="7"/>
  <c r="C398" i="7"/>
  <c r="C397" i="7"/>
  <c r="C396" i="7"/>
  <c r="C395" i="7"/>
  <c r="C394" i="7"/>
  <c r="C393" i="7"/>
  <c r="C392" i="7"/>
  <c r="C391" i="7"/>
  <c r="C390" i="7"/>
  <c r="C389" i="7"/>
  <c r="C388" i="7"/>
  <c r="C387" i="7"/>
  <c r="C386" i="7"/>
  <c r="C385" i="7"/>
  <c r="C384" i="7"/>
  <c r="C383" i="7"/>
  <c r="C382" i="7"/>
  <c r="C381" i="7"/>
  <c r="C380" i="7"/>
  <c r="C379" i="7"/>
  <c r="C378" i="7"/>
  <c r="C377" i="7"/>
  <c r="C376" i="7"/>
  <c r="C375" i="7"/>
  <c r="C374" i="7"/>
  <c r="C373" i="7"/>
  <c r="C372" i="7"/>
  <c r="C371" i="7"/>
  <c r="C370" i="7"/>
  <c r="C369" i="7"/>
  <c r="C368" i="7"/>
  <c r="C367" i="7"/>
  <c r="C366" i="7"/>
  <c r="C365" i="7"/>
  <c r="C364" i="7"/>
  <c r="C363" i="7"/>
  <c r="C362" i="7"/>
  <c r="C361" i="7"/>
  <c r="C360" i="7"/>
  <c r="C359" i="7"/>
  <c r="C358" i="7"/>
  <c r="C357" i="7"/>
  <c r="C356" i="7"/>
  <c r="C355" i="7"/>
  <c r="C354" i="7"/>
  <c r="C353" i="7"/>
  <c r="C352" i="7"/>
  <c r="C351" i="7"/>
  <c r="C350" i="7"/>
  <c r="C349" i="7"/>
  <c r="C348" i="7"/>
  <c r="C347" i="7"/>
  <c r="C346" i="7"/>
  <c r="C345" i="7"/>
  <c r="C344" i="7"/>
  <c r="C343" i="7"/>
  <c r="C342" i="7"/>
  <c r="C341" i="7"/>
  <c r="C340" i="7"/>
  <c r="C339" i="7"/>
  <c r="C338" i="7"/>
  <c r="C337" i="7"/>
  <c r="C336" i="7"/>
  <c r="C335" i="7"/>
  <c r="C334" i="7"/>
  <c r="C333" i="7"/>
  <c r="C332" i="7"/>
  <c r="C331" i="7"/>
  <c r="C330" i="7"/>
  <c r="C329" i="7"/>
  <c r="C328" i="7"/>
  <c r="C327" i="7"/>
  <c r="C326" i="7"/>
  <c r="C325" i="7"/>
  <c r="C324" i="7"/>
  <c r="C323" i="7"/>
  <c r="C322" i="7"/>
  <c r="C321" i="7"/>
  <c r="C320" i="7"/>
  <c r="C319" i="7"/>
  <c r="C318" i="7"/>
  <c r="C317" i="7"/>
  <c r="C316" i="7"/>
  <c r="C315" i="7"/>
  <c r="C314" i="7"/>
  <c r="C313" i="7"/>
  <c r="C312" i="7"/>
  <c r="C311" i="7"/>
  <c r="C310" i="7"/>
  <c r="C309" i="7"/>
  <c r="C304" i="7"/>
  <c r="C303" i="7"/>
  <c r="C302" i="7"/>
  <c r="C301" i="7"/>
  <c r="C300" i="7"/>
  <c r="C299" i="7"/>
  <c r="C298" i="7"/>
  <c r="C297" i="7"/>
  <c r="C296" i="7"/>
  <c r="C295" i="7"/>
  <c r="C294" i="7"/>
  <c r="C293" i="7"/>
  <c r="C292" i="7"/>
  <c r="C291" i="7"/>
  <c r="C290" i="7"/>
  <c r="C289" i="7"/>
  <c r="C288" i="7"/>
  <c r="C287" i="7"/>
  <c r="C286" i="7"/>
  <c r="C285" i="7"/>
  <c r="C284" i="7"/>
  <c r="C283" i="7"/>
  <c r="C282" i="7"/>
  <c r="C281" i="7"/>
  <c r="C280" i="7"/>
  <c r="C277" i="7"/>
  <c r="C276" i="7"/>
  <c r="C275" i="7"/>
  <c r="C274" i="7"/>
  <c r="C273" i="7"/>
  <c r="C272" i="7"/>
  <c r="C271" i="7"/>
  <c r="C270" i="7"/>
  <c r="C269" i="7"/>
  <c r="C268" i="7"/>
  <c r="C267" i="7"/>
  <c r="C266" i="7"/>
  <c r="C265" i="7"/>
  <c r="C264" i="7"/>
  <c r="C263" i="7"/>
  <c r="C262" i="7"/>
  <c r="C261" i="7"/>
  <c r="C260" i="7"/>
  <c r="C259" i="7"/>
  <c r="C258" i="7"/>
  <c r="C257" i="7"/>
  <c r="C256" i="7"/>
  <c r="C255" i="7"/>
  <c r="C254" i="7"/>
  <c r="C253" i="7"/>
  <c r="C252" i="7"/>
  <c r="C251" i="7"/>
  <c r="C250" i="7"/>
  <c r="C249" i="7"/>
  <c r="C248" i="7"/>
  <c r="C247" i="7"/>
  <c r="C246" i="7"/>
  <c r="C245" i="7"/>
  <c r="C244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1" i="7"/>
  <c r="C229" i="7"/>
  <c r="C228" i="7"/>
  <c r="C227" i="7"/>
  <c r="C226" i="7"/>
  <c r="C223" i="7"/>
  <c r="C222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0" i="7"/>
  <c r="C19" i="7"/>
  <c r="C18" i="7"/>
  <c r="C17" i="7"/>
  <c r="C16" i="7"/>
  <c r="C15" i="7"/>
  <c r="C12" i="7"/>
  <c r="C11" i="7"/>
  <c r="C10" i="7"/>
  <c r="C9" i="7"/>
  <c r="C7" i="7"/>
  <c r="C6" i="7"/>
  <c r="C5" i="7"/>
  <c r="C4" i="7"/>
</calcChain>
</file>

<file path=xl/comments1.xml><?xml version="1.0" encoding="utf-8"?>
<comments xmlns="http://schemas.openxmlformats.org/spreadsheetml/2006/main">
  <authors>
    <author>WilCor</author>
  </authors>
  <commentList>
    <comment ref="D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nuestra factura</t>
        </r>
      </text>
    </comment>
  </commentList>
</comments>
</file>

<file path=xl/comments2.xml><?xml version="1.0" encoding="utf-8"?>
<comments xmlns="http://schemas.openxmlformats.org/spreadsheetml/2006/main">
  <authors>
    <author>WilCor</author>
  </authors>
  <commentList>
    <comment ref="F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la factura</t>
        </r>
      </text>
    </comment>
  </commentList>
</comments>
</file>

<file path=xl/sharedStrings.xml><?xml version="1.0" encoding="utf-8"?>
<sst xmlns="http://schemas.openxmlformats.org/spreadsheetml/2006/main" count="3479" uniqueCount="1665">
  <si>
    <t>TIPO COMP</t>
  </si>
  <si>
    <t>FECHA COMP</t>
  </si>
  <si>
    <t>NO SOPORTE</t>
  </si>
  <si>
    <t>FECHA SOPORTE</t>
  </si>
  <si>
    <t>NIT</t>
  </si>
  <si>
    <t>TERCERO</t>
  </si>
  <si>
    <t>CONCEPTO</t>
  </si>
  <si>
    <t xml:space="preserve">DEBITO </t>
  </si>
  <si>
    <t>CREDITO</t>
  </si>
  <si>
    <t>RAZON SOCIAL</t>
  </si>
  <si>
    <t>PLAN UNICO DE CUENTAS PARA COMERCIANTES DECRETO 2649 DE 1993</t>
  </si>
  <si>
    <t xml:space="preserve">CODIGO </t>
  </si>
  <si>
    <t>NOMBRE O DENOMINACION</t>
  </si>
  <si>
    <t>CLASIFICACION</t>
  </si>
  <si>
    <t xml:space="preserve">ACTIVO </t>
  </si>
  <si>
    <t xml:space="preserve">DISPONIBLE </t>
  </si>
  <si>
    <t xml:space="preserve">CAJA </t>
  </si>
  <si>
    <t xml:space="preserve">CAJA GENERAL </t>
  </si>
  <si>
    <t>11050501</t>
  </si>
  <si>
    <t>CAJA GENERAL DE LA CIUDAD DE BOGOta</t>
  </si>
  <si>
    <t xml:space="preserve">CAJAS MENORES </t>
  </si>
  <si>
    <t xml:space="preserve">MONEDA EXTRANJERA </t>
  </si>
  <si>
    <t xml:space="preserve">BANCOS </t>
  </si>
  <si>
    <t xml:space="preserve">MONEDA NACIONAL </t>
  </si>
  <si>
    <t xml:space="preserve">REMESAS EN TRANSITO </t>
  </si>
  <si>
    <t xml:space="preserve">CUENTAS DE AHORRO </t>
  </si>
  <si>
    <t xml:space="preserve">CORPORACIONES DE AHORRO Y VIVIENDA </t>
  </si>
  <si>
    <t xml:space="preserve">ORGANISMOS COOPERATIVOS FINANCIEROS </t>
  </si>
  <si>
    <t xml:space="preserve">FONDOS </t>
  </si>
  <si>
    <t xml:space="preserve">ROTATORIOS MONEDA NACIONAL </t>
  </si>
  <si>
    <t xml:space="preserve">ROTATORIOS MONEDA EXTRANJERA </t>
  </si>
  <si>
    <t xml:space="preserve">ESPECIALES MONEDA NACIONAL </t>
  </si>
  <si>
    <t xml:space="preserve">ESPECIALES MONEDA EXTRANJERA </t>
  </si>
  <si>
    <t xml:space="preserve">DE AMORTIZACION MONEDA NACIONAL </t>
  </si>
  <si>
    <t xml:space="preserve">DE AMORTIZACION MONEDA EXTRANJERA </t>
  </si>
  <si>
    <t xml:space="preserve">INVERSIONES </t>
  </si>
  <si>
    <t xml:space="preserve">ACCIONES </t>
  </si>
  <si>
    <t xml:space="preserve">AGRICULTURA, GANADERIA, CAZA Y SILVICULTURA </t>
  </si>
  <si>
    <t xml:space="preserve">PESCA </t>
  </si>
  <si>
    <t xml:space="preserve">EXPLOTACION DE MINAS Y CANTERAS </t>
  </si>
  <si>
    <t xml:space="preserve">INDUSTRIA MANUFACTURERA </t>
  </si>
  <si>
    <t xml:space="preserve">SUMINISTRO DE ELECTRICIDAD, GAS Y AGUA </t>
  </si>
  <si>
    <t xml:space="preserve">CONSTRUCCION </t>
  </si>
  <si>
    <t xml:space="preserve">COMERCIO AL POR MAYOR Y AL POR MENOR </t>
  </si>
  <si>
    <t xml:space="preserve">HOTELES Y RESTAURANTES </t>
  </si>
  <si>
    <t xml:space="preserve">TRANSPORTE, ALMACENAMIENTO Y COMUNICACIONES </t>
  </si>
  <si>
    <t xml:space="preserve">ACTIVIDAD FINANCIERA </t>
  </si>
  <si>
    <t xml:space="preserve">ACTIVIDADES INMOBILIARIAS, EMPRESARIALES Y DE ALQUILER </t>
  </si>
  <si>
    <t xml:space="preserve">ENSEÑANZA </t>
  </si>
  <si>
    <t xml:space="preserve">SERVICIOS SOCIALES Y DE SALUD </t>
  </si>
  <si>
    <t xml:space="preserve">OTRAS ACTIVIDADES DE SERVICIOS COMUNITARIOS, SOCIALES Y PERSONALES </t>
  </si>
  <si>
    <t xml:space="preserve">AJUSTES POR INFLACION </t>
  </si>
  <si>
    <t xml:space="preserve">CUOTAS O PARTES DE INTERES SOCIAL </t>
  </si>
  <si>
    <t xml:space="preserve">BONOS </t>
  </si>
  <si>
    <t xml:space="preserve">BONOS PUBLICOS MONEDA NACIONAL </t>
  </si>
  <si>
    <t xml:space="preserve">BONOS PUBLICOS MONEDA EXTRANJERA </t>
  </si>
  <si>
    <t xml:space="preserve">BONOS ORDINARIOS </t>
  </si>
  <si>
    <t xml:space="preserve">BONOS CONVERTIBLES EN ACCIONES </t>
  </si>
  <si>
    <t xml:space="preserve">OTROS </t>
  </si>
  <si>
    <t xml:space="preserve">CEDULAS </t>
  </si>
  <si>
    <t xml:space="preserve">CEDULAS DE CAPITALIZACION </t>
  </si>
  <si>
    <t xml:space="preserve">CEDULAS HIPOTECARIAS </t>
  </si>
  <si>
    <t xml:space="preserve">CEDULAS DE INVERSION </t>
  </si>
  <si>
    <t xml:space="preserve">OTRAS </t>
  </si>
  <si>
    <t xml:space="preserve">CERTIFICADOS </t>
  </si>
  <si>
    <t xml:space="preserve">CERTIFICADOS DE DEPOSITO A TERMINO (C.D.T.) </t>
  </si>
  <si>
    <t xml:space="preserve">CERTIFICADOS DE DEPOSITO DE AHORRO </t>
  </si>
  <si>
    <t xml:space="preserve">CERTIFICADOS DE AHORRO DE VALOR CONSTANTE (C.A.V.C.) </t>
  </si>
  <si>
    <t xml:space="preserve">CERTIFICADOS DE CAMBIO </t>
  </si>
  <si>
    <t xml:space="preserve">CERTIFICADOS CAFETEROS VALORIZABLES </t>
  </si>
  <si>
    <t xml:space="preserve">CERTIFICADOS ELECTRICOS VALORIZABLES (C.E.V.) </t>
  </si>
  <si>
    <t xml:space="preserve">CERTIFICADOS DE REEMBOLSO TRIBUTARIO (C.E.R.T.) </t>
  </si>
  <si>
    <t xml:space="preserve">CERTIFICADOS DE DESARROLLO TURISTICO </t>
  </si>
  <si>
    <t xml:space="preserve">CERTIFICADOS DE INVERSION FORESTAL (C.I.F.) </t>
  </si>
  <si>
    <t xml:space="preserve">PAPELES COMERCIALES </t>
  </si>
  <si>
    <t xml:space="preserve">EMPRESAS COMERCIALES </t>
  </si>
  <si>
    <t xml:space="preserve">EMPRESAS INDUSTRIALES </t>
  </si>
  <si>
    <t xml:space="preserve">EMPRESAS DE SERVICIOS </t>
  </si>
  <si>
    <t xml:space="preserve">TITULOS </t>
  </si>
  <si>
    <t xml:space="preserve">TITULOS DE DESARROLLO AGROPECUARIO </t>
  </si>
  <si>
    <t xml:space="preserve">TITULOS CANJEABLES POR CERTIFICADOS DE CAMBIO </t>
  </si>
  <si>
    <t xml:space="preserve">TITULOS DE TESORERIA (T.E.S.) </t>
  </si>
  <si>
    <t xml:space="preserve">TITULOS DE PARTICIPACION </t>
  </si>
  <si>
    <t xml:space="preserve">TITULOS DE CREDITO DE FOMENTO </t>
  </si>
  <si>
    <t xml:space="preserve">TITULOS FINANCIEROS AGROINDUSTRIALES (T.F.A.) </t>
  </si>
  <si>
    <t xml:space="preserve">TITULOS DE AHORRO CAFETERO (T.A.C.) </t>
  </si>
  <si>
    <t xml:space="preserve">TITULOS DE AHORRO NACIONAL (T.A.N.) </t>
  </si>
  <si>
    <t xml:space="preserve">TITULOS ENERGETICOS DE RENTABILIDAD CRECIENTE (T.E.R.) </t>
  </si>
  <si>
    <t xml:space="preserve">TITULOS DE AHORRO EDUCATIVO (T.A.E.) </t>
  </si>
  <si>
    <t xml:space="preserve">TITULOS FINANCIEROS INDUSTRIALES Y COMERCIALES </t>
  </si>
  <si>
    <t xml:space="preserve">TESOROS </t>
  </si>
  <si>
    <t xml:space="preserve">TITULOS DE DEVOLUCION DE IMPUESTOS NACIONALES (TIDIS) </t>
  </si>
  <si>
    <t xml:space="preserve">TITULOS INMOBILIARIOS </t>
  </si>
  <si>
    <t xml:space="preserve">ACEPTACIONES BANCARIAS O FINANCIERAS </t>
  </si>
  <si>
    <t xml:space="preserve">BANCOS COMERCIALES </t>
  </si>
  <si>
    <t xml:space="preserve">COMPAÑIAS DE FINANCIAMIENTO COMERCIAL </t>
  </si>
  <si>
    <t xml:space="preserve">CORPORACIONES FINANCIERAS </t>
  </si>
  <si>
    <t xml:space="preserve">DERECHOS FIDUCIARIOS </t>
  </si>
  <si>
    <t xml:space="preserve">FIDEICOMISOS DE INVERSION MONEDA NACIONAL </t>
  </si>
  <si>
    <t xml:space="preserve">FIDEICOMISOS DE INVERSION MONEDA EXTRANJERA </t>
  </si>
  <si>
    <t xml:space="preserve">DERECHOS DE RECOMPRA DE INVERSIONES NEGOCIADAS (REPOS) </t>
  </si>
  <si>
    <t xml:space="preserve">ACEPTACIONES BANCARIAS O FINANCIERAS 125095 OTROS </t>
  </si>
  <si>
    <t xml:space="preserve">OBLIGATORIAS </t>
  </si>
  <si>
    <t xml:space="preserve">BONOS DE FINANCIAMIENTO ESPECIAL </t>
  </si>
  <si>
    <t xml:space="preserve">BONOS DE FINANCIAMIENTO PRESUPUESTAL </t>
  </si>
  <si>
    <t xml:space="preserve">BONOS PARA DESARROLLO SOCIAL Y SEGURIDAD INTERNA (B.D.S.I.) </t>
  </si>
  <si>
    <t xml:space="preserve">CUENTAS EN PARTICIPACION </t>
  </si>
  <si>
    <t xml:space="preserve">126001 a 126098 </t>
  </si>
  <si>
    <t xml:space="preserve">OTRAS INVERSIONES </t>
  </si>
  <si>
    <t xml:space="preserve">APORTES EN COOPERATIVAS </t>
  </si>
  <si>
    <t xml:space="preserve">DERECHOS EN CLUBES SOCIALES </t>
  </si>
  <si>
    <t xml:space="preserve">ACCIONES O DERECHOS EN CLUBES DEPORTIVOS </t>
  </si>
  <si>
    <t xml:space="preserve">BONOS EN COLEGIOS </t>
  </si>
  <si>
    <t xml:space="preserve">DIVERSAS </t>
  </si>
  <si>
    <t xml:space="preserve">PROVISIONES </t>
  </si>
  <si>
    <t xml:space="preserve">DERECHOS DE RECOMPRA DE INVERSIONES NEGOCIADAS </t>
  </si>
  <si>
    <t xml:space="preserve">DEUDORES </t>
  </si>
  <si>
    <t xml:space="preserve">CLIENTES </t>
  </si>
  <si>
    <t xml:space="preserve">NACIONALES </t>
  </si>
  <si>
    <t xml:space="preserve">DEL EXTERIOR </t>
  </si>
  <si>
    <t xml:space="preserve">DEUDORES DEL SISTEMA </t>
  </si>
  <si>
    <t xml:space="preserve">CUENTAS CORRIENTES COMERCIALES </t>
  </si>
  <si>
    <t xml:space="preserve">CASA MATRIZ </t>
  </si>
  <si>
    <t xml:space="preserve">COMPAÑIAS VINCULADAS </t>
  </si>
  <si>
    <t xml:space="preserve">ACCIONISTAS O SOCIOS </t>
  </si>
  <si>
    <t xml:space="preserve">PARTICULARES </t>
  </si>
  <si>
    <t xml:space="preserve">CUENTAS POR COBRAR A CASA MATRIZ </t>
  </si>
  <si>
    <t xml:space="preserve">VENTAS </t>
  </si>
  <si>
    <t xml:space="preserve">PAGOS A NOMBRE DE CASA MATRIZ </t>
  </si>
  <si>
    <t xml:space="preserve">VALORES RECIBIDOS POR CASA MATRIZ </t>
  </si>
  <si>
    <t xml:space="preserve">PRESTAMOS </t>
  </si>
  <si>
    <t xml:space="preserve">CUENTAS POR COBRAR A VINCULADOS ECONOMICOS </t>
  </si>
  <si>
    <t xml:space="preserve">FILIALES </t>
  </si>
  <si>
    <t xml:space="preserve">SUBSIDIARIAS </t>
  </si>
  <si>
    <t xml:space="preserve">SUCURSALES </t>
  </si>
  <si>
    <t xml:space="preserve">CUENTA S POR COBRAR A SOCIOS Y ACCIONISTAS </t>
  </si>
  <si>
    <t xml:space="preserve">A SOCIOS </t>
  </si>
  <si>
    <t xml:space="preserve">A ACCIONISTAS </t>
  </si>
  <si>
    <t xml:space="preserve">APORTES POR COBRAR </t>
  </si>
  <si>
    <t xml:space="preserve">132801 a 132898 </t>
  </si>
  <si>
    <t xml:space="preserve">ANTICIPOS Y AVANCES </t>
  </si>
  <si>
    <t xml:space="preserve">A PROVEEDORES </t>
  </si>
  <si>
    <t xml:space="preserve">A CONTRATISTAS </t>
  </si>
  <si>
    <t xml:space="preserve">A TRABAJADORES </t>
  </si>
  <si>
    <t xml:space="preserve">A AGENTES </t>
  </si>
  <si>
    <t xml:space="preserve">A CONCESIONARIOS </t>
  </si>
  <si>
    <t xml:space="preserve">DE ADJUDICACIONES </t>
  </si>
  <si>
    <t xml:space="preserve">CUENTAS DE OPERACION CONJUNTA </t>
  </si>
  <si>
    <t xml:space="preserve">133201 a 133298 </t>
  </si>
  <si>
    <t xml:space="preserve">DEPOSITOS </t>
  </si>
  <si>
    <t xml:space="preserve">PARA IMPORTACIONES </t>
  </si>
  <si>
    <t xml:space="preserve">PARA SERVICIOS </t>
  </si>
  <si>
    <t xml:space="preserve">PARA CONTRATOS </t>
  </si>
  <si>
    <t xml:space="preserve">PARA RESPONSABILIDADES </t>
  </si>
  <si>
    <t xml:space="preserve">PARA JUICIOS EJECUTIVOS </t>
  </si>
  <si>
    <t xml:space="preserve">PARA ADQUISICION DE ACCIONES, CUOTAS O DERECHOS SOCIALES </t>
  </si>
  <si>
    <t xml:space="preserve">EN GARANTIA </t>
  </si>
  <si>
    <t xml:space="preserve">PROMESAS DE COMPRA VENTA </t>
  </si>
  <si>
    <t xml:space="preserve">DE BIENES RAICES </t>
  </si>
  <si>
    <t xml:space="preserve">DE MAQUINARIA Y EQUIPO </t>
  </si>
  <si>
    <t xml:space="preserve">DE FLOTA Y EQUIPO DE TRANSPORTE </t>
  </si>
  <si>
    <t xml:space="preserve">DE FLOTA Y EQUIPO AEREO </t>
  </si>
  <si>
    <t xml:space="preserve">DE FLOTA Y EQUIPO FERREO </t>
  </si>
  <si>
    <t xml:space="preserve">DE FLOTA Y EQUIPO FLUVIAL Y/O MARITIMO </t>
  </si>
  <si>
    <t xml:space="preserve">DE SEMOVIENTES </t>
  </si>
  <si>
    <t xml:space="preserve">DE OTROS BIENES </t>
  </si>
  <si>
    <t xml:space="preserve">INGRESOS POR COBRAR </t>
  </si>
  <si>
    <t xml:space="preserve">DIVIDENDOS Y/O PARTICIPACIONES </t>
  </si>
  <si>
    <t xml:space="preserve">INTERESES </t>
  </si>
  <si>
    <t xml:space="preserve">COMISIONES </t>
  </si>
  <si>
    <t xml:space="preserve">HONORARIOS </t>
  </si>
  <si>
    <t xml:space="preserve">SERVICIOS </t>
  </si>
  <si>
    <t xml:space="preserve">ARRENDAMIENTOS </t>
  </si>
  <si>
    <t xml:space="preserve">CERT POR COBRAR </t>
  </si>
  <si>
    <t xml:space="preserve">RETENCION SOBRE CONTRATOS </t>
  </si>
  <si>
    <t xml:space="preserve">DE CONSTRUCCION </t>
  </si>
  <si>
    <t xml:space="preserve">DE PRESTACION DE SERVICIOS </t>
  </si>
  <si>
    <t xml:space="preserve">ANTICIPO DE IMPUESTOS Y CONTRIBUCIONES O SALDOS A FAVOR </t>
  </si>
  <si>
    <t xml:space="preserve">ANTICIPO DE IMPUESTOS DE RENTA Y COMPLEMENTARIOS </t>
  </si>
  <si>
    <t xml:space="preserve">ANTICIPO DE IMPUESTOS DE INDUSTRIA Y COMERCIO </t>
  </si>
  <si>
    <t xml:space="preserve">RETENCION EN LA FUENTE </t>
  </si>
  <si>
    <t xml:space="preserve">SOBRANTES EN LIQUIDACION PRIVADA DE IMPUESTOS </t>
  </si>
  <si>
    <t xml:space="preserve">CONTRIBUCIONES </t>
  </si>
  <si>
    <t xml:space="preserve">IMPUESTOS DESCONTABLES </t>
  </si>
  <si>
    <t xml:space="preserve">RECLAMACIONES </t>
  </si>
  <si>
    <t xml:space="preserve">A COMPAÑIAS ASEGURADORAS </t>
  </si>
  <si>
    <t xml:space="preserve">A TRANSPORTADORES </t>
  </si>
  <si>
    <t xml:space="preserve">POR TIQUETES AEREOS </t>
  </si>
  <si>
    <t xml:space="preserve">CUENTAS POR COBRAR A TRABAJADORES </t>
  </si>
  <si>
    <t xml:space="preserve">VIVIENDA </t>
  </si>
  <si>
    <t xml:space="preserve">VEHICULOS </t>
  </si>
  <si>
    <t xml:space="preserve">EDUCACION </t>
  </si>
  <si>
    <t xml:space="preserve">MEDICOS, ODONTOLOGICOS Y SIMILARES </t>
  </si>
  <si>
    <t xml:space="preserve">CALAMIDAD DOMESTICA </t>
  </si>
  <si>
    <t xml:space="preserve">RESPONSABILIDADES </t>
  </si>
  <si>
    <t xml:space="preserve">PRESTAMOS A PARTICULARES </t>
  </si>
  <si>
    <t xml:space="preserve">CON GARANTIA REAL </t>
  </si>
  <si>
    <t xml:space="preserve">CON GARANTIA PERSONAL </t>
  </si>
  <si>
    <t xml:space="preserve">DEUDORES VARIOS </t>
  </si>
  <si>
    <t xml:space="preserve">DEPOSITARIOS </t>
  </si>
  <si>
    <t xml:space="preserve">COMISIONISTAS DE BOLSAS </t>
  </si>
  <si>
    <t xml:space="preserve">FONDO DE INVERSION </t>
  </si>
  <si>
    <t xml:space="preserve">CUENTAS POR COBRAR DE TERCEROS </t>
  </si>
  <si>
    <t xml:space="preserve">PAGOS POR CUENTA DE TERCEROS </t>
  </si>
  <si>
    <t xml:space="preserve">FONDOS DE INVERSION SOCIAL </t>
  </si>
  <si>
    <t xml:space="preserve">DERECHOS DE RECOMPRA DE CARTERA NEGOCIADA </t>
  </si>
  <si>
    <t xml:space="preserve">138501 a 138598 </t>
  </si>
  <si>
    <t xml:space="preserve">DEUDAS DE DIFICIL COBRO </t>
  </si>
  <si>
    <t xml:space="preserve">139001 a 139098 </t>
  </si>
  <si>
    <t xml:space="preserve">CUENTAS POR COBRAR A SOCIOS Y ACCIONISTAS </t>
  </si>
  <si>
    <t xml:space="preserve">PROMESAS DE COMPRAVENTA </t>
  </si>
  <si>
    <t xml:space="preserve">INVENTARIOS </t>
  </si>
  <si>
    <t xml:space="preserve">MATERIAS PRIMAS </t>
  </si>
  <si>
    <t xml:space="preserve">140501 a 140598 </t>
  </si>
  <si>
    <t xml:space="preserve">PRODUCTOS EN PROCESO </t>
  </si>
  <si>
    <t xml:space="preserve">141001 a 141098 </t>
  </si>
  <si>
    <t xml:space="preserve">OBRAS DE CONSTRUCCION EN CURSO </t>
  </si>
  <si>
    <t xml:space="preserve">141501 a 141598 </t>
  </si>
  <si>
    <t xml:space="preserve">OBRAS DE URBANISMO </t>
  </si>
  <si>
    <t xml:space="preserve">141701 a 141798 </t>
  </si>
  <si>
    <t xml:space="preserve">CONTRATOS EN EJECUCION </t>
  </si>
  <si>
    <t xml:space="preserve">142001 a 142098 </t>
  </si>
  <si>
    <t xml:space="preserve">CULTIVOS EN DESARROLLO </t>
  </si>
  <si>
    <t xml:space="preserve">142501 a 142598 </t>
  </si>
  <si>
    <t xml:space="preserve">PRODUCTOS TERMINADOS </t>
  </si>
  <si>
    <t xml:space="preserve">PRODUCTOS MANUFACTURADOS </t>
  </si>
  <si>
    <t xml:space="preserve">PRODUCTOS EXTRAIDOS Y/O PROCESADOS </t>
  </si>
  <si>
    <t xml:space="preserve">PRODUCTOS AGRICOLAS Y FORESTALES </t>
  </si>
  <si>
    <t xml:space="preserve">SUBPRODUCTOS </t>
  </si>
  <si>
    <t xml:space="preserve">PRODUCTOS DE PESCA </t>
  </si>
  <si>
    <t xml:space="preserve">MERCANCIAS NO FABRICADAS POR LA EMPRESA </t>
  </si>
  <si>
    <t xml:space="preserve">143501 a 143598 </t>
  </si>
  <si>
    <t xml:space="preserve">BIENES RAICES PARA LA VENTA </t>
  </si>
  <si>
    <t xml:space="preserve">144001 a 144098 </t>
  </si>
  <si>
    <t xml:space="preserve">SEMOVIENTES </t>
  </si>
  <si>
    <t xml:space="preserve">ESPECIES MAYORES </t>
  </si>
  <si>
    <t xml:space="preserve">ESPECIES MENORES </t>
  </si>
  <si>
    <t xml:space="preserve">TERRENOS </t>
  </si>
  <si>
    <t xml:space="preserve">POR URBANIZAR </t>
  </si>
  <si>
    <t xml:space="preserve">URBANIZADOS POR CONSTRUIR </t>
  </si>
  <si>
    <t xml:space="preserve">MATERIALES, REPUESTOS Y ACCESORIOS </t>
  </si>
  <si>
    <t xml:space="preserve">COMBUSTIBLES Y LUBRICANTES </t>
  </si>
  <si>
    <t xml:space="preserve">ABONOS Y FERTILIZANTES </t>
  </si>
  <si>
    <t xml:space="preserve">SEMILLAS TERMINADAS </t>
  </si>
  <si>
    <t xml:space="preserve">FUNGICIDAS Y HERBICIDAS </t>
  </si>
  <si>
    <t xml:space="preserve">MATERIALES Y REPUESTOS </t>
  </si>
  <si>
    <t xml:space="preserve">LOZA Y CRISTALERIA </t>
  </si>
  <si>
    <t xml:space="preserve">HERRAMIENTAS </t>
  </si>
  <si>
    <t xml:space="preserve">MEDICINAS </t>
  </si>
  <si>
    <t xml:space="preserve">ELEMENTOS HOSPITALARIOS </t>
  </si>
  <si>
    <t xml:space="preserve">INSTRUMENTAL QUIRURGICO </t>
  </si>
  <si>
    <t xml:space="preserve">DOTACION Y SUMINISTRO A TRABAJADORES </t>
  </si>
  <si>
    <t xml:space="preserve">ELEMENTOS DE ROPERIA Y LENCERIA </t>
  </si>
  <si>
    <t xml:space="preserve">ENVASES Y EMPAQUES </t>
  </si>
  <si>
    <t xml:space="preserve">146001 a 146098 </t>
  </si>
  <si>
    <t xml:space="preserve">INVENTARIOS EN TRANSITO </t>
  </si>
  <si>
    <t xml:space="preserve">146501 a 146598 </t>
  </si>
  <si>
    <t xml:space="preserve">PARA OBSOLESCENCIA </t>
  </si>
  <si>
    <t xml:space="preserve">PARA DIFERENCIA DE INVENTARIO FISICO </t>
  </si>
  <si>
    <t xml:space="preserve">PARA PERDIDAS DE INVENTARIOS </t>
  </si>
  <si>
    <t xml:space="preserve">LIFO </t>
  </si>
  <si>
    <t xml:space="preserve">PROPIEDADES PLANTA Y EQUIPO </t>
  </si>
  <si>
    <t xml:space="preserve">URBANOS </t>
  </si>
  <si>
    <t xml:space="preserve">RURALES </t>
  </si>
  <si>
    <t xml:space="preserve">MATERIALES PROYECTOS PETROLEROS </t>
  </si>
  <si>
    <t xml:space="preserve">TUBERIAS Y EQUIPO </t>
  </si>
  <si>
    <t xml:space="preserve">COSTOS DE IMPORTACION MATERIALES </t>
  </si>
  <si>
    <t xml:space="preserve">PROYECTOS DE CONSTRUCCION </t>
  </si>
  <si>
    <t xml:space="preserve">CONSTRUCCIONES EN CURSO </t>
  </si>
  <si>
    <t xml:space="preserve">CONSTRUCCIONES Y EDIFICACIONES </t>
  </si>
  <si>
    <t xml:space="preserve">ACUEDUCTOS PLANTAS Y REDES </t>
  </si>
  <si>
    <t xml:space="preserve">VIAS DE COMUNICACION </t>
  </si>
  <si>
    <t xml:space="preserve">POZOS ARTESIANOS </t>
  </si>
  <si>
    <t xml:space="preserve">PROYECTOS DE EXPLORACION </t>
  </si>
  <si>
    <t xml:space="preserve">PROYECTOS DE DESARROLLO </t>
  </si>
  <si>
    <t xml:space="preserve">MAQUINARIA Y EQUIPOS EN MONTAJE </t>
  </si>
  <si>
    <t xml:space="preserve">MAQUINARIA Y EQUIPO </t>
  </si>
  <si>
    <t xml:space="preserve">EQUIPO DE OFICINA </t>
  </si>
  <si>
    <t xml:space="preserve">EQUIPO DE COMPUTACION Y COMUNICACION </t>
  </si>
  <si>
    <t xml:space="preserve">EQUIPO MEDICO-CIENTIFICO </t>
  </si>
  <si>
    <t xml:space="preserve">EQUIPO DE HOTELES Y RESTAURANTES </t>
  </si>
  <si>
    <t xml:space="preserve">FLOTA Y EQUIPO DE TRANSPORTE </t>
  </si>
  <si>
    <t xml:space="preserve">FLOTA Y EQUIPO FLUVIAL Y/O MARITIMO </t>
  </si>
  <si>
    <t xml:space="preserve">FLOTA Y EQUIPO AEREO </t>
  </si>
  <si>
    <t xml:space="preserve">FLOTA Y EQUIPO FERREO </t>
  </si>
  <si>
    <t xml:space="preserve">PLANTAS Y REDES </t>
  </si>
  <si>
    <t xml:space="preserve">EDIFICIOS </t>
  </si>
  <si>
    <t xml:space="preserve">OFICINAS </t>
  </si>
  <si>
    <t xml:space="preserve">ALMACENES </t>
  </si>
  <si>
    <t xml:space="preserve">FABRICAS Y PLANTAS INDUSTRIALES </t>
  </si>
  <si>
    <t xml:space="preserve">SALAS DE EXHIBICION Y VENTAS </t>
  </si>
  <si>
    <t xml:space="preserve">CAFETERIA Y CASINOS </t>
  </si>
  <si>
    <t xml:space="preserve">SILOS </t>
  </si>
  <si>
    <t xml:space="preserve">INVERNADEROS </t>
  </si>
  <si>
    <t xml:space="preserve">CASETAS Y CAMPAMENTOS </t>
  </si>
  <si>
    <t xml:space="preserve">INSTALACIONES AGROPECUARIAS </t>
  </si>
  <si>
    <t xml:space="preserve">VIVIENDAS PARA EMPLEADOS Y OBREROS </t>
  </si>
  <si>
    <t xml:space="preserve">TERMINAL DE BUSES Y TAXIS </t>
  </si>
  <si>
    <t xml:space="preserve">TERMINAL MARITIMO </t>
  </si>
  <si>
    <t xml:space="preserve">TERMINAL FERREO </t>
  </si>
  <si>
    <t xml:space="preserve">PARQUEADEROS, GARAJES Y DEPOSITOS </t>
  </si>
  <si>
    <t xml:space="preserve">HANGARES </t>
  </si>
  <si>
    <t xml:space="preserve">BODEGAS </t>
  </si>
  <si>
    <t xml:space="preserve">152001 a 152098 </t>
  </si>
  <si>
    <t xml:space="preserve">MUEBLES Y ENSERES </t>
  </si>
  <si>
    <t xml:space="preserve">EQUIPOS </t>
  </si>
  <si>
    <t xml:space="preserve">EQUIPOS DE PROCESAMIENTO DE DATOS </t>
  </si>
  <si>
    <t xml:space="preserve">EQUIPOS DE TELECOMUNICACIONES </t>
  </si>
  <si>
    <t xml:space="preserve">EQUIPOS DE RADIO </t>
  </si>
  <si>
    <t xml:space="preserve">SATELITES Y ANTENAS </t>
  </si>
  <si>
    <t xml:space="preserve">LINEAS TELEFONICAS </t>
  </si>
  <si>
    <t xml:space="preserve">EQUIPO MEDICO - CIENTIFICO </t>
  </si>
  <si>
    <t xml:space="preserve">MEDICO </t>
  </si>
  <si>
    <t xml:space="preserve">ODONTOLOGICO </t>
  </si>
  <si>
    <t xml:space="preserve">LABORATORIO </t>
  </si>
  <si>
    <t xml:space="preserve">INSTRUMENTAL </t>
  </si>
  <si>
    <t xml:space="preserve">DE HABITACIONES </t>
  </si>
  <si>
    <t xml:space="preserve">DE COMESTIBLES Y BEBIDAS </t>
  </si>
  <si>
    <t xml:space="preserve">AUTOS, CAMIONETAS Y CAMPEROS </t>
  </si>
  <si>
    <t xml:space="preserve">CAMIONES, VOLQUETAS Y FURGONES </t>
  </si>
  <si>
    <t xml:space="preserve">TRACTOMULAS Y REMOLQUES </t>
  </si>
  <si>
    <t xml:space="preserve">BUSES Y BUSETAS </t>
  </si>
  <si>
    <t xml:space="preserve">RECOLECTORES Y CONTENEDORES </t>
  </si>
  <si>
    <t xml:space="preserve">MONTACARGAS </t>
  </si>
  <si>
    <t xml:space="preserve">PALAS Y GRUAS </t>
  </si>
  <si>
    <t xml:space="preserve">MOTOCICLETAS </t>
  </si>
  <si>
    <t xml:space="preserve">BICICLETAS </t>
  </si>
  <si>
    <t xml:space="preserve">ESTIBAS Y CARRETAS </t>
  </si>
  <si>
    <t xml:space="preserve">BANDAS TRANSPORTADORAS </t>
  </si>
  <si>
    <t xml:space="preserve">BUQUES </t>
  </si>
  <si>
    <t xml:space="preserve">LANCHAS </t>
  </si>
  <si>
    <t xml:space="preserve">REMOLCADORAS </t>
  </si>
  <si>
    <t xml:space="preserve">BOTES </t>
  </si>
  <si>
    <t xml:space="preserve">BOYAS </t>
  </si>
  <si>
    <t xml:space="preserve">AMARRES </t>
  </si>
  <si>
    <t xml:space="preserve">CONTENEDORES Y CHASSISES </t>
  </si>
  <si>
    <t xml:space="preserve">GABARRAS </t>
  </si>
  <si>
    <t xml:space="preserve">AVIONES </t>
  </si>
  <si>
    <t xml:space="preserve">AVIONETAS </t>
  </si>
  <si>
    <t xml:space="preserve">HELICOPTEROS </t>
  </si>
  <si>
    <t xml:space="preserve">TURBINAS Y MOTORES </t>
  </si>
  <si>
    <t xml:space="preserve">MANUALES DE ENTRENAMIENTO PERSONAL TECNICO </t>
  </si>
  <si>
    <t xml:space="preserve">EQUIPOS DE VUELO </t>
  </si>
  <si>
    <t xml:space="preserve">LOCOMOTORAS </t>
  </si>
  <si>
    <t xml:space="preserve">VAGONES </t>
  </si>
  <si>
    <t xml:space="preserve">REDES FERREAS </t>
  </si>
  <si>
    <t xml:space="preserve">INSTALACIONES PARA AGUA Y ENERGIA </t>
  </si>
  <si>
    <t xml:space="preserve">ACUEDUCTO ACEQUIAS Y CANALIZACIONES </t>
  </si>
  <si>
    <t xml:space="preserve">PLANTAS DE GENERACION HIDRAULICA </t>
  </si>
  <si>
    <t xml:space="preserve">PLANTAS DE GENERACION TERMICA </t>
  </si>
  <si>
    <t xml:space="preserve">PLANTAS DE GENERACION A GAS </t>
  </si>
  <si>
    <t xml:space="preserve">PLANTAS DE GENERACION DIESEL, GASOLINA Y PETROLEO </t>
  </si>
  <si>
    <t xml:space="preserve">PLANTAS DE DISTRIBUCION </t>
  </si>
  <si>
    <t xml:space="preserve">PLANTAS DE TRANSMISION Y SUBESTACIONES </t>
  </si>
  <si>
    <t xml:space="preserve">OLEODUCTOS </t>
  </si>
  <si>
    <t xml:space="preserve">GASODUCTOS </t>
  </si>
  <si>
    <t xml:space="preserve">POLIDUCTOS </t>
  </si>
  <si>
    <t xml:space="preserve">REDES DE DISTRIBUCION </t>
  </si>
  <si>
    <t xml:space="preserve">PLANTAS DE TRATAMIENTO </t>
  </si>
  <si>
    <t xml:space="preserve">REDES DE RECOLECCION DE AGUAS NEGRAS </t>
  </si>
  <si>
    <t xml:space="preserve">INSTALACIONES Y EQUIPO DE BOMBEO </t>
  </si>
  <si>
    <t xml:space="preserve">REDES DE DISTRIBUCION DE VAPOR </t>
  </si>
  <si>
    <t xml:space="preserve">REDES DE AIRE </t>
  </si>
  <si>
    <t xml:space="preserve">REDES ALIMENTACION DE GAS </t>
  </si>
  <si>
    <t xml:space="preserve">REDES EXTERNAS DE TELEFONIA </t>
  </si>
  <si>
    <t xml:space="preserve">PLANTAS DESHIDRATADORAS </t>
  </si>
  <si>
    <t xml:space="preserve">ARMAMENTO DE VIGILANCIA </t>
  </si>
  <si>
    <t xml:space="preserve">156001 a 156098 </t>
  </si>
  <si>
    <t xml:space="preserve">156201 a 156298 </t>
  </si>
  <si>
    <t xml:space="preserve">PLANTACIONES AGRICOLAS Y FORESTALES </t>
  </si>
  <si>
    <t xml:space="preserve">CULTIVOS AMORTIZABLES </t>
  </si>
  <si>
    <t xml:space="preserve">PAVIMENTACION Y PATIOS </t>
  </si>
  <si>
    <t xml:space="preserve">VIAS </t>
  </si>
  <si>
    <t xml:space="preserve">PUENTES </t>
  </si>
  <si>
    <t xml:space="preserve">CALLES </t>
  </si>
  <si>
    <t xml:space="preserve">AERODROMOS </t>
  </si>
  <si>
    <t xml:space="preserve">MINAS Y CANTERAS </t>
  </si>
  <si>
    <t xml:space="preserve">MINAS </t>
  </si>
  <si>
    <t xml:space="preserve">CANTERAS </t>
  </si>
  <si>
    <t xml:space="preserve">157601 a 157698 </t>
  </si>
  <si>
    <t xml:space="preserve">YACIMIENTOS </t>
  </si>
  <si>
    <t xml:space="preserve">158001 a 158098 </t>
  </si>
  <si>
    <t xml:space="preserve">PROPIEDADES PLANTA Y EQUIPO EN TRANSITO </t>
  </si>
  <si>
    <t xml:space="preserve">EQUIPO MEDICO CIENTIFICO </t>
  </si>
  <si>
    <t xml:space="preserve">DEPRECIACION ACUMULADA </t>
  </si>
  <si>
    <t xml:space="preserve">DEPRECIACION DIFERIDA </t>
  </si>
  <si>
    <t xml:space="preserve">EXCESO FISCAL SOBRE LA CONTABLE </t>
  </si>
  <si>
    <t xml:space="preserve">DEFECTO FISCAL SOBRE LA CONTABLE (CR) </t>
  </si>
  <si>
    <t xml:space="preserve">AMORTIZACION ACUMULADA </t>
  </si>
  <si>
    <t xml:space="preserve">AGOTAMIENTO ACUMULADO </t>
  </si>
  <si>
    <t xml:space="preserve">MAQUINARIA EN MONTAJE </t>
  </si>
  <si>
    <t xml:space="preserve">ACUEDUCTOS, PLANTAS Y REDES </t>
  </si>
  <si>
    <t xml:space="preserve">INTANGIBLES </t>
  </si>
  <si>
    <t xml:space="preserve">CREDITO MERCANTIL </t>
  </si>
  <si>
    <t xml:space="preserve">FORMADO O ESTIMADO </t>
  </si>
  <si>
    <t xml:space="preserve">ADQUIRIDO O COMPRADO </t>
  </si>
  <si>
    <t xml:space="preserve">MARCAS </t>
  </si>
  <si>
    <t xml:space="preserve">ADQUIRIDAS </t>
  </si>
  <si>
    <t xml:space="preserve">FORMADAS </t>
  </si>
  <si>
    <t xml:space="preserve">PATENTES </t>
  </si>
  <si>
    <t xml:space="preserve">CONCESIONES Y FRANQUICIAS </t>
  </si>
  <si>
    <t xml:space="preserve">CONCESIONES </t>
  </si>
  <si>
    <t xml:space="preserve">FRANQUICIAS </t>
  </si>
  <si>
    <t xml:space="preserve">DERECHOS </t>
  </si>
  <si>
    <t xml:space="preserve">DERECHOS DE AUTOR </t>
  </si>
  <si>
    <t xml:space="preserve">PUESTO DE BOLSA </t>
  </si>
  <si>
    <t xml:space="preserve">EN FIDEICOMISOS INMOBILIARIOS </t>
  </si>
  <si>
    <t xml:space="preserve">EN FIDEICOMISOS DE GARANTIA </t>
  </si>
  <si>
    <t xml:space="preserve">EN FIDEICOMISOS DE ADMINISTRACION </t>
  </si>
  <si>
    <t xml:space="preserve">KNOW HOW </t>
  </si>
  <si>
    <t xml:space="preserve">163001 a 163098 </t>
  </si>
  <si>
    <t xml:space="preserve">LICENCIAS </t>
  </si>
  <si>
    <t xml:space="preserve">163501 a 163598 </t>
  </si>
  <si>
    <t xml:space="preserve">169901 a 169998 </t>
  </si>
  <si>
    <t xml:space="preserve">DIFERIDOS </t>
  </si>
  <si>
    <t xml:space="preserve">GASTOS PAGADOS POR ANTICIPADO </t>
  </si>
  <si>
    <t xml:space="preserve">SEGUROS Y FIANZAS </t>
  </si>
  <si>
    <t xml:space="preserve">BODEGAJES </t>
  </si>
  <si>
    <t xml:space="preserve">MANTENIMIENTO EQUIPOS </t>
  </si>
  <si>
    <t xml:space="preserve">SUSCRIPCIONES </t>
  </si>
  <si>
    <t xml:space="preserve">CARGOS DIFERIDOS </t>
  </si>
  <si>
    <t xml:space="preserve">ORGANIZACION Y PREOPERATIVOS </t>
  </si>
  <si>
    <t xml:space="preserve">REMODELACIONES </t>
  </si>
  <si>
    <t xml:space="preserve">ESTUDIOS, INVESTIGACIONES Y PROYECTOS </t>
  </si>
  <si>
    <t xml:space="preserve">PROGRAMAS PARA COMPUTADOR (SOFTWARE) </t>
  </si>
  <si>
    <t xml:space="preserve">UTILES Y PAPELERIA </t>
  </si>
  <si>
    <t xml:space="preserve">MEJORAS A PROPIEDADES AJENAS </t>
  </si>
  <si>
    <t xml:space="preserve">CONTRIBUCIONES Y AFILIACIONES </t>
  </si>
  <si>
    <t xml:space="preserve">ENTRENAMIENTO DE PERSONAL </t>
  </si>
  <si>
    <t xml:space="preserve">FERIAS Y EXPOSICIONES </t>
  </si>
  <si>
    <t xml:space="preserve">PUBLICIDAD, PROPAGANDA Y AVISOS </t>
  </si>
  <si>
    <t xml:space="preserve">ELEMENTOS DE ASEO Y CAFETERIA </t>
  </si>
  <si>
    <t xml:space="preserve">MOLDES Y TROQUELES </t>
  </si>
  <si>
    <t xml:space="preserve">DESCUENTO EN COLOCACION DE BONOS </t>
  </si>
  <si>
    <t xml:space="preserve">IMPUESTO DE RENTA DIFERIDO "DEBITOS" POR DIFERENCIAS TEMPORALES </t>
  </si>
  <si>
    <t xml:space="preserve">CONCURSOS Y LICITACIONES </t>
  </si>
  <si>
    <t xml:space="preserve">COSTOS DE EXPLORACION POR AMORTIZAR </t>
  </si>
  <si>
    <t xml:space="preserve">POZOS SECOS </t>
  </si>
  <si>
    <t xml:space="preserve">POZOS NO COMERCIALES </t>
  </si>
  <si>
    <t xml:space="preserve">OTROS COSTOS DE EXPLORACION </t>
  </si>
  <si>
    <t xml:space="preserve">COSTOS DE EXPLOTACION Y DESARROLLO </t>
  </si>
  <si>
    <t xml:space="preserve">PERFORACION Y EXPLOTACION </t>
  </si>
  <si>
    <t xml:space="preserve">PERFORACIONES CAMPOS EN DESARROLLO </t>
  </si>
  <si>
    <t xml:space="preserve">FACILIDADES DE PRODUCCION </t>
  </si>
  <si>
    <t xml:space="preserve">SERVICIO A POZOS </t>
  </si>
  <si>
    <t xml:space="preserve">CARGOS POR CORRECCION MONETARIA DIFERIDA </t>
  </si>
  <si>
    <t xml:space="preserve">173001 a 173098 </t>
  </si>
  <si>
    <t xml:space="preserve">OTROS ACTIVOS </t>
  </si>
  <si>
    <t xml:space="preserve">BIENES DE ARTE Y CULTURA </t>
  </si>
  <si>
    <t xml:space="preserve">OBRAS DE ARTE </t>
  </si>
  <si>
    <t xml:space="preserve">BIBLIOTECAS </t>
  </si>
  <si>
    <t xml:space="preserve">DIVERSOS </t>
  </si>
  <si>
    <t xml:space="preserve">MAQUINAS PORTEADORAS </t>
  </si>
  <si>
    <t xml:space="preserve">BIENES ENTREGADOS EN COMODATO </t>
  </si>
  <si>
    <t xml:space="preserve">AMORTIZACION ACUMULADA DE BIENES ENTREGADOS EN COMODATO (CR) </t>
  </si>
  <si>
    <t xml:space="preserve">BIENES RECIBIDOS EN PAGO </t>
  </si>
  <si>
    <t xml:space="preserve">DERECHOS SUCESORALES </t>
  </si>
  <si>
    <t xml:space="preserve">ESTAMPILLAS </t>
  </si>
  <si>
    <t xml:space="preserve">VALORIZACIONES </t>
  </si>
  <si>
    <t xml:space="preserve">DE INVERSIONES </t>
  </si>
  <si>
    <t xml:space="preserve">DE PROPIEDADES PLANTA Y EQUIPO </t>
  </si>
  <si>
    <t xml:space="preserve">DE OTROS ACTIVOS </t>
  </si>
  <si>
    <t xml:space="preserve">INVENTARIO DE SEMOVIENTES </t>
  </si>
  <si>
    <t xml:space="preserve">PASIVO </t>
  </si>
  <si>
    <t xml:space="preserve">OBLIGACIONES FINANCIERAS </t>
  </si>
  <si>
    <t xml:space="preserve">BANCOS NACIONALES </t>
  </si>
  <si>
    <t xml:space="preserve">SOBREGIROS </t>
  </si>
  <si>
    <t xml:space="preserve">PAGARES </t>
  </si>
  <si>
    <t xml:space="preserve">CARTAS DE CREDITO </t>
  </si>
  <si>
    <t xml:space="preserve">ACEPTACIONES BANCARIAS </t>
  </si>
  <si>
    <t xml:space="preserve">BANCOS DEL EXTERIOR </t>
  </si>
  <si>
    <t xml:space="preserve">ACEPTACIONES FINANCIERAS </t>
  </si>
  <si>
    <t xml:space="preserve">HIPOTECARIAS </t>
  </si>
  <si>
    <t xml:space="preserve">ENTIDADES FINANCIERAS DEL EXTERIOR </t>
  </si>
  <si>
    <t xml:space="preserve">213001 a 213098 </t>
  </si>
  <si>
    <t xml:space="preserve">COMPROMISOS DE RECOMPRA DE INVERSIONES NEGOCIADAS </t>
  </si>
  <si>
    <t xml:space="preserve">COMPROMISOS DE RECOMPRA DE CARTERA NEGOCIADA </t>
  </si>
  <si>
    <t xml:space="preserve">214001 a 214098 </t>
  </si>
  <si>
    <t xml:space="preserve">OBLIGACIONES GUBERNAMENTALES </t>
  </si>
  <si>
    <t xml:space="preserve">GOBIERNO NACIONAL </t>
  </si>
  <si>
    <t xml:space="preserve">ENTIDADES OFICIALES </t>
  </si>
  <si>
    <t xml:space="preserve">OTRAS OBLIGACIONES </t>
  </si>
  <si>
    <t xml:space="preserve">SOCIOS O ACCIONISTAS </t>
  </si>
  <si>
    <t xml:space="preserve">FONDOS Y COOPERATIVAS </t>
  </si>
  <si>
    <t xml:space="preserve">PROVEEDORES </t>
  </si>
  <si>
    <t xml:space="preserve">220501 a 220598 </t>
  </si>
  <si>
    <t xml:space="preserve">221001 a 221098 </t>
  </si>
  <si>
    <t xml:space="preserve">221501 a 221598 </t>
  </si>
  <si>
    <t xml:space="preserve">222001 a 222098 </t>
  </si>
  <si>
    <t xml:space="preserve">222501 a 222598 </t>
  </si>
  <si>
    <t xml:space="preserve">CUENTAS POR PAGAR </t>
  </si>
  <si>
    <t xml:space="preserve">230501 a 230598 </t>
  </si>
  <si>
    <t xml:space="preserve">A CASA MATRIZ </t>
  </si>
  <si>
    <t xml:space="preserve">231001 a 231098 </t>
  </si>
  <si>
    <t xml:space="preserve">A COMPAÑIAS VINCULADAS </t>
  </si>
  <si>
    <t xml:space="preserve">231501 a 231598 </t>
  </si>
  <si>
    <t xml:space="preserve">232001 a 232098 </t>
  </si>
  <si>
    <t xml:space="preserve">ORDENES DE COMPRA POR UTILIZAR </t>
  </si>
  <si>
    <t xml:space="preserve">233001 a 233098 </t>
  </si>
  <si>
    <t xml:space="preserve">COSTOS Y GASTOS POR PAGAR </t>
  </si>
  <si>
    <t xml:space="preserve">GASTOS FINANCIEROS </t>
  </si>
  <si>
    <t xml:space="preserve">GASTOS LEGALES </t>
  </si>
  <si>
    <t xml:space="preserve">LIBROS, SUSCRIPCIONES, PERIODICOS Y REVISTAS </t>
  </si>
  <si>
    <t xml:space="preserve">SERVICIOS TECNICOS </t>
  </si>
  <si>
    <t xml:space="preserve">SERVICIOS DE MANTENIMIENTO </t>
  </si>
  <si>
    <t xml:space="preserve">TRANSPORTES, FLETES Y ACARREOS </t>
  </si>
  <si>
    <t xml:space="preserve">SERVICIOS PUBLICOS </t>
  </si>
  <si>
    <t xml:space="preserve">SEGUROS </t>
  </si>
  <si>
    <t xml:space="preserve">GASTOS DE VIAJE </t>
  </si>
  <si>
    <t xml:space="preserve">GASTOS DE REPRESENTACION Y RELACIONES PUBLICAS </t>
  </si>
  <si>
    <t xml:space="preserve">SERVICIOS ADUANEROS </t>
  </si>
  <si>
    <t xml:space="preserve">INSTALAMENTOS POR PAGAR </t>
  </si>
  <si>
    <t xml:space="preserve">234001 a 234098 </t>
  </si>
  <si>
    <t xml:space="preserve">ACREEDORES OFICIALES </t>
  </si>
  <si>
    <t xml:space="preserve">234501 a 234598 </t>
  </si>
  <si>
    <t xml:space="preserve">REGALIAS POR PAGAR </t>
  </si>
  <si>
    <t xml:space="preserve">235001 a 235098 </t>
  </si>
  <si>
    <t xml:space="preserve">DEUDAS CON ACCIONISTAS O SOCIOS </t>
  </si>
  <si>
    <t xml:space="preserve">ACCIONISTAS </t>
  </si>
  <si>
    <t xml:space="preserve">SOCIOS </t>
  </si>
  <si>
    <t xml:space="preserve">DIVIDENDOS O PARTICIPACIONES POR PAGAR </t>
  </si>
  <si>
    <t xml:space="preserve">DIVIDENDOS </t>
  </si>
  <si>
    <t xml:space="preserve">PARTICIPACIONES </t>
  </si>
  <si>
    <t xml:space="preserve">SALARIOS Y PAGOS LABORALES </t>
  </si>
  <si>
    <t xml:space="preserve">RENDIMIENTOS FINANCIEROS </t>
  </si>
  <si>
    <t xml:space="preserve">COMPRAS </t>
  </si>
  <si>
    <t xml:space="preserve">LOTERIAS, RIFAS, APUESTAS Y SIMILARES </t>
  </si>
  <si>
    <t xml:space="preserve">POR PAGOS AL EXTERIOR </t>
  </si>
  <si>
    <t xml:space="preserve">POR INGRESOS OBTENIDOS EN EL EXTERIOR </t>
  </si>
  <si>
    <t xml:space="preserve">ENAJENACION PROPIEDADES PLANTA Y EQUIPO PERSONAS NATURALES </t>
  </si>
  <si>
    <t xml:space="preserve">POR IMPUESTO DE TIMBRE </t>
  </si>
  <si>
    <t xml:space="preserve">OTRAS RETENCIONES Y PATRIMONIO </t>
  </si>
  <si>
    <t xml:space="preserve">AUTORRETENCIONES </t>
  </si>
  <si>
    <t xml:space="preserve">RETENCIONES Y APORTES DE NOMINA </t>
  </si>
  <si>
    <t xml:space="preserve">APORTES AL I.S.S. </t>
  </si>
  <si>
    <t xml:space="preserve">APORTES AL I.C.B.F., SENA Y CAJAS DE COMPENSACION </t>
  </si>
  <si>
    <t xml:space="preserve">APORTES AL F.I.C. </t>
  </si>
  <si>
    <t xml:space="preserve">EMBARGOS JUDICIALES </t>
  </si>
  <si>
    <t xml:space="preserve">LIBRANZAS </t>
  </si>
  <si>
    <t xml:space="preserve">SINDICATOS </t>
  </si>
  <si>
    <t xml:space="preserve">COOPERATIVAS </t>
  </si>
  <si>
    <t xml:space="preserve">CUOTAS POR DEVOLVER </t>
  </si>
  <si>
    <t xml:space="preserve">237501 a 237598 </t>
  </si>
  <si>
    <t xml:space="preserve">ACREEDORES VARIOS </t>
  </si>
  <si>
    <t xml:space="preserve">SOCIEDAD ADMINISTRADORA - FONDOS DE INVERSION </t>
  </si>
  <si>
    <t xml:space="preserve">REINTEGROS POR PAGAR </t>
  </si>
  <si>
    <t xml:space="preserve">FONDO DE PERSEVERANCIA </t>
  </si>
  <si>
    <t xml:space="preserve">FONDOS DE CESANTIAS Y/O PENSIONES </t>
  </si>
  <si>
    <t xml:space="preserve">DONACIONES ASIGNADAS POR PAGAR </t>
  </si>
  <si>
    <t xml:space="preserve">IMPUESTOS, GRAVAMENES Y TASAS </t>
  </si>
  <si>
    <t xml:space="preserve">DE RENTA Y COMPLEMENTARIOS </t>
  </si>
  <si>
    <t xml:space="preserve">VIGENCIA FISCAL CORRIENTE </t>
  </si>
  <si>
    <t xml:space="preserve">VIGENCIAS FISCALES ANTERIORES </t>
  </si>
  <si>
    <t xml:space="preserve">IMPUESTO SOBRE LAS VENTAS POR PAGAR </t>
  </si>
  <si>
    <t xml:space="preserve">240801 a 240898 </t>
  </si>
  <si>
    <t xml:space="preserve">DE INDUSTRIA Y COMERCIO </t>
  </si>
  <si>
    <t xml:space="preserve">A LA PROPIEDAD RAIZ </t>
  </si>
  <si>
    <t xml:space="preserve">241601 a 241698 </t>
  </si>
  <si>
    <t xml:space="preserve">DERECHOS SOBRE INSTRUMENTOS PUBLICOS </t>
  </si>
  <si>
    <t xml:space="preserve">242001 a 242098 </t>
  </si>
  <si>
    <t xml:space="preserve">DE VALORIZACION </t>
  </si>
  <si>
    <t xml:space="preserve">DE TURISMO </t>
  </si>
  <si>
    <t xml:space="preserve">242801 a 242898 </t>
  </si>
  <si>
    <t xml:space="preserve">TASA POR UTILIZACION DE PUERTOS </t>
  </si>
  <si>
    <t xml:space="preserve">243201 a 243298 </t>
  </si>
  <si>
    <t xml:space="preserve">DE VEHICULOS </t>
  </si>
  <si>
    <t xml:space="preserve">DE ESPECTACULOS PUBLICOS </t>
  </si>
  <si>
    <t xml:space="preserve">244001 a 244098 </t>
  </si>
  <si>
    <t xml:space="preserve">DE HIDROCARBUROS Y MINAS </t>
  </si>
  <si>
    <t xml:space="preserve">DE HIDROCARBUROS </t>
  </si>
  <si>
    <t xml:space="preserve">DE MINAS </t>
  </si>
  <si>
    <t xml:space="preserve">REGALIAS E IMPUESTOS A LA PEQUEÑA Y MEDIANA MINERIA </t>
  </si>
  <si>
    <t xml:space="preserve">244801 a 244898 </t>
  </si>
  <si>
    <t xml:space="preserve">A LAS EXPORTACIONES CAFETERAS </t>
  </si>
  <si>
    <t xml:space="preserve">245201 a 245298 </t>
  </si>
  <si>
    <t xml:space="preserve">A LAS IMPORTACIONES </t>
  </si>
  <si>
    <t xml:space="preserve">245601 a 245698 </t>
  </si>
  <si>
    <t xml:space="preserve">CUOTAS DE FOMENTO </t>
  </si>
  <si>
    <t xml:space="preserve">246001 a 246098 </t>
  </si>
  <si>
    <t xml:space="preserve">DE LICORES, CERVEZAS Y CIGARRILLOS </t>
  </si>
  <si>
    <t xml:space="preserve">DE LICORES </t>
  </si>
  <si>
    <t xml:space="preserve">DE CERVEZAS </t>
  </si>
  <si>
    <t xml:space="preserve">DE CIGARRILLOS </t>
  </si>
  <si>
    <t xml:space="preserve">AL SACRIFICIO DE GANADO </t>
  </si>
  <si>
    <t xml:space="preserve">246801 a 246898 </t>
  </si>
  <si>
    <t xml:space="preserve">AL AZAR Y JUEGOS </t>
  </si>
  <si>
    <t xml:space="preserve">247201 a 247298 </t>
  </si>
  <si>
    <t xml:space="preserve">GRAVAMENES Y REGALIAS POR UTILIZACION DEL SUELO </t>
  </si>
  <si>
    <t xml:space="preserve">247601 a 247698 </t>
  </si>
  <si>
    <t xml:space="preserve">249501 a 249598 </t>
  </si>
  <si>
    <t xml:space="preserve">OBLIGACIONES LABORALES </t>
  </si>
  <si>
    <t xml:space="preserve">SALARIOS POR PAGAR </t>
  </si>
  <si>
    <t xml:space="preserve">250501 a 250598 </t>
  </si>
  <si>
    <t xml:space="preserve">CESANTIAS CONSOLIDADAS </t>
  </si>
  <si>
    <t xml:space="preserve">LEY LABORAL ANTERIOR </t>
  </si>
  <si>
    <t xml:space="preserve">LEY 50 DE 1990 Y NORMAS POSTERIORES </t>
  </si>
  <si>
    <t xml:space="preserve">INTERESES SOBRE CESANTIAS </t>
  </si>
  <si>
    <t xml:space="preserve">251501 a 251598 </t>
  </si>
  <si>
    <t xml:space="preserve">PRIMA DE SERVICIOS </t>
  </si>
  <si>
    <t xml:space="preserve">252001 a 252098 </t>
  </si>
  <si>
    <t xml:space="preserve">VACACIONES CONSOLIDADAS </t>
  </si>
  <si>
    <t xml:space="preserve">252501 a 252598 </t>
  </si>
  <si>
    <t xml:space="preserve">PRESTACIONES EXTRALEGALES </t>
  </si>
  <si>
    <t xml:space="preserve">PRIMAS </t>
  </si>
  <si>
    <t xml:space="preserve">AUXILIOS </t>
  </si>
  <si>
    <t xml:space="preserve">BONIFICACIONES </t>
  </si>
  <si>
    <t xml:space="preserve">PENSIONES POR PAGAR </t>
  </si>
  <si>
    <t xml:space="preserve">253201 a 253298 </t>
  </si>
  <si>
    <t xml:space="preserve">CUOTAS PARTES PENSIONES DE JUBILACION </t>
  </si>
  <si>
    <t xml:space="preserve">253501 a 253598 </t>
  </si>
  <si>
    <t xml:space="preserve">INDEMNIZACIONES LABORALES </t>
  </si>
  <si>
    <t xml:space="preserve">254001 a 244098 </t>
  </si>
  <si>
    <t xml:space="preserve">PASIVOS ESTIMADOS Y PROVISIONES </t>
  </si>
  <si>
    <t xml:space="preserve">PARA COSTOS Y GASTOS </t>
  </si>
  <si>
    <t xml:space="preserve">REGALIAS </t>
  </si>
  <si>
    <t xml:space="preserve">GARANTIAS </t>
  </si>
  <si>
    <t xml:space="preserve">PARA OBLIGACIONES LABORALES </t>
  </si>
  <si>
    <t xml:space="preserve">CESANTIAS </t>
  </si>
  <si>
    <t xml:space="preserve">VACACIONES </t>
  </si>
  <si>
    <t xml:space="preserve">VIATICOS </t>
  </si>
  <si>
    <t xml:space="preserve">PARA OBLIGACIONES FISCALES </t>
  </si>
  <si>
    <t xml:space="preserve">PENSIONES DE JUBILACION </t>
  </si>
  <si>
    <t xml:space="preserve">CALCULO ACTUARIAL PENSIONES DE JUBILACION </t>
  </si>
  <si>
    <t xml:space="preserve">PENSIONES DE JUBILACION POR AMORTIZAR (DB) </t>
  </si>
  <si>
    <t xml:space="preserve">PARA OBRAS DE URBANISMO </t>
  </si>
  <si>
    <t xml:space="preserve">ACUEDUCTO Y ALCANTARILLADO </t>
  </si>
  <si>
    <t xml:space="preserve">ENERGIA ELECTRICA </t>
  </si>
  <si>
    <t xml:space="preserve">TELEFONOS </t>
  </si>
  <si>
    <t xml:space="preserve">PARA MANTENIMIENTO Y REPARACIONES </t>
  </si>
  <si>
    <t xml:space="preserve">VIAS DE CUMUNICACION </t>
  </si>
  <si>
    <t xml:space="preserve">PARA CONTINGENCIAS </t>
  </si>
  <si>
    <t xml:space="preserve">MULTAS Y SANCIONES AUTORIDADES ADMINISTRATIVAS </t>
  </si>
  <si>
    <t xml:space="preserve">INTERESES POR MULTAS Y SANCIONES </t>
  </si>
  <si>
    <t xml:space="preserve">RECLAMOS </t>
  </si>
  <si>
    <t xml:space="preserve">LABORALES </t>
  </si>
  <si>
    <t xml:space="preserve">CIVILES </t>
  </si>
  <si>
    <t xml:space="preserve">PENALES </t>
  </si>
  <si>
    <t xml:space="preserve">ADMINISTRATIVOS </t>
  </si>
  <si>
    <t xml:space="preserve">COMERCIALES </t>
  </si>
  <si>
    <t xml:space="preserve">PARA OBLIGACIONES DE GARANTIAS </t>
  </si>
  <si>
    <t xml:space="preserve">264001 a 264098 </t>
  </si>
  <si>
    <t xml:space="preserve">PROVISIONES DIVERSAS </t>
  </si>
  <si>
    <t xml:space="preserve">PARA BENEFICENCIA </t>
  </si>
  <si>
    <t xml:space="preserve">PARA COMUNICACIONES </t>
  </si>
  <si>
    <t xml:space="preserve">PARA PERDIDA EN TRANSPORTE </t>
  </si>
  <si>
    <t xml:space="preserve">PARA OPERACION </t>
  </si>
  <si>
    <t xml:space="preserve">PARA PROTECCION DE BIENES AGOTABLES </t>
  </si>
  <si>
    <t xml:space="preserve">PARA AJUSTES EN REDENCION DE UNIDADES </t>
  </si>
  <si>
    <t xml:space="preserve">AUTOSEGURO </t>
  </si>
  <si>
    <t xml:space="preserve">PLANES Y PROGRAMAS DE REFORESTACION Y ELECTRIFICACION </t>
  </si>
  <si>
    <t xml:space="preserve">INGRESOS RECIBIDOS POR ANTICIPADO </t>
  </si>
  <si>
    <t xml:space="preserve">DE SUSCRIPTORES </t>
  </si>
  <si>
    <t xml:space="preserve">MERCANCIA EN TRANSITO YA VENDIDA </t>
  </si>
  <si>
    <t xml:space="preserve">MATRICULAS Y PENSIONES </t>
  </si>
  <si>
    <t xml:space="preserve">CUOTAS DE ADMINISTRACION </t>
  </si>
  <si>
    <t xml:space="preserve">ABONOS DIFERIDOS </t>
  </si>
  <si>
    <t xml:space="preserve">REAJUSTE DEL SISTEMA </t>
  </si>
  <si>
    <t xml:space="preserve">UTILIDAD DIFERIDA EN VENTAS A PLAZOS </t>
  </si>
  <si>
    <t xml:space="preserve">271501 a 271598 </t>
  </si>
  <si>
    <t xml:space="preserve">CREDITO POR CORRECCION MONETARIA DIFERIDA </t>
  </si>
  <si>
    <t xml:space="preserve">272001 a 272098 </t>
  </si>
  <si>
    <t xml:space="preserve">IMPUESTOS DIFERIDOS </t>
  </si>
  <si>
    <t xml:space="preserve">POR DEPRECIACION FLEXIBLE </t>
  </si>
  <si>
    <t xml:space="preserve">OTROS PASIVOS </t>
  </si>
  <si>
    <t xml:space="preserve">ANTICIPOS Y AVANCES RECIBIDOS </t>
  </si>
  <si>
    <t xml:space="preserve">DE CLIENTES </t>
  </si>
  <si>
    <t xml:space="preserve">SOBRE CONTRATOS </t>
  </si>
  <si>
    <t xml:space="preserve">PARA OBRAS EN PROCESO </t>
  </si>
  <si>
    <t xml:space="preserve">DEPOSITOS RECIBIDOS </t>
  </si>
  <si>
    <t xml:space="preserve">PARA FUTURA SUSCRIPCION DE ACCIONES </t>
  </si>
  <si>
    <t xml:space="preserve">PARA FUTURO PAGO DE CUOTAS O DERECHOS SOCIALES </t>
  </si>
  <si>
    <t xml:space="preserve">PARA GARANTIA EN LA PRESTACION DE SERVICIOS </t>
  </si>
  <si>
    <t xml:space="preserve">PARA GARANTIA DE CONTRATOS </t>
  </si>
  <si>
    <t xml:space="preserve">DE LICITACIONES </t>
  </si>
  <si>
    <t xml:space="preserve">DE MANEJO DE BIENES </t>
  </si>
  <si>
    <t xml:space="preserve">FONDO DE RESERVA </t>
  </si>
  <si>
    <t xml:space="preserve">INGRESOS RECIBIDOS PARA TERCEROS </t>
  </si>
  <si>
    <t xml:space="preserve">VALORES RECIBIDOS PARA TERCEROS </t>
  </si>
  <si>
    <t xml:space="preserve">VENTA POR CUENTA DE TERCEROS </t>
  </si>
  <si>
    <t xml:space="preserve">282001 a 282098 </t>
  </si>
  <si>
    <t xml:space="preserve">RETENCIONES A TERCEROS SOBRE CONTRATOS </t>
  </si>
  <si>
    <t xml:space="preserve">CUMPLIMIENTO OBLIGACIONES LABORALES </t>
  </si>
  <si>
    <t xml:space="preserve">PARA ESTABILIDAD DE OBRA </t>
  </si>
  <si>
    <t xml:space="preserve">GARANTIA CUMPLIMIENTO DE CONTRATOS </t>
  </si>
  <si>
    <t xml:space="preserve">INDEMNIZACIONES </t>
  </si>
  <si>
    <t xml:space="preserve">DEPOSITOS JUDICIALES </t>
  </si>
  <si>
    <t xml:space="preserve">ACREEDORES DEL SISTEMA </t>
  </si>
  <si>
    <t xml:space="preserve">CUOTAS NETAS </t>
  </si>
  <si>
    <t xml:space="preserve">GRUPOS EN FORMACION </t>
  </si>
  <si>
    <t xml:space="preserve">284001 a 284098 </t>
  </si>
  <si>
    <t xml:space="preserve">PRESTAMOS DE PRODUCTOS </t>
  </si>
  <si>
    <t xml:space="preserve">REEMBOLSO DE COSTOS EXPLORATORIOS </t>
  </si>
  <si>
    <t xml:space="preserve">PROGRAMA DE EXTENSION AGROPECUARIA </t>
  </si>
  <si>
    <t xml:space="preserve">BONOS Y PAPELES COMERCIALES </t>
  </si>
  <si>
    <t xml:space="preserve">BONOS EN CIRCULACION </t>
  </si>
  <si>
    <t xml:space="preserve">GARANTIA GENERAL </t>
  </si>
  <si>
    <t xml:space="preserve">GARANTIA ESPECIFICA </t>
  </si>
  <si>
    <t xml:space="preserve">BONOS OBLIGATORIAMENTE CONVERTIBLES EN ACCIONES </t>
  </si>
  <si>
    <t xml:space="preserve">291001 a 291098 </t>
  </si>
  <si>
    <t xml:space="preserve">291501 a 291598 </t>
  </si>
  <si>
    <t xml:space="preserve">PATRIMONIO </t>
  </si>
  <si>
    <t xml:space="preserve">CAPITAL SOCIAL </t>
  </si>
  <si>
    <t xml:space="preserve">CAPITAL SUSCRITO Y PAGADO </t>
  </si>
  <si>
    <t xml:space="preserve">CAPITAL AUTORIZADO </t>
  </si>
  <si>
    <t xml:space="preserve">CAPITAL POR SUSCRIBIR (DB) </t>
  </si>
  <si>
    <t xml:space="preserve">CAPITAL SUSCRITO POR COBRAR (DB) </t>
  </si>
  <si>
    <t xml:space="preserve">ACCIONES, CUOTAS O PARTES DE INTERES SOCIAL PROPIAS READQUIRIDAS (DB) </t>
  </si>
  <si>
    <t xml:space="preserve">ACCIONES PROPIAS READQUIRIDAS (DB) </t>
  </si>
  <si>
    <t xml:space="preserve">CUOTAS O PARTES DE INTERES SOCIAL PROPIAS READQUIRIDAS (DB) </t>
  </si>
  <si>
    <t xml:space="preserve">APORTES SOCIALES </t>
  </si>
  <si>
    <t xml:space="preserve">APORTES DE SOCIOS - FONDO MUTUO DE INVERSION </t>
  </si>
  <si>
    <t xml:space="preserve">CONTRIBUCION DE LA EMPRESA - FONDO MUTUO DE INVERSION </t>
  </si>
  <si>
    <t xml:space="preserve">SUSCRIPCIONES DEL PUBLICO </t>
  </si>
  <si>
    <t xml:space="preserve">CAPITAL ASIGNADO </t>
  </si>
  <si>
    <t xml:space="preserve">312001 a 312098 </t>
  </si>
  <si>
    <t xml:space="preserve">INVERSION SUPLEMENTARIA AL CAPITAL ASIGNADO </t>
  </si>
  <si>
    <t xml:space="preserve">312501 a 312598 </t>
  </si>
  <si>
    <t xml:space="preserve">CAPITAL DE PERSONAS NATURALES </t>
  </si>
  <si>
    <t xml:space="preserve">313001 a 313098 </t>
  </si>
  <si>
    <t xml:space="preserve">APORTES DEL ESTADO </t>
  </si>
  <si>
    <t xml:space="preserve">313501 a 313598 </t>
  </si>
  <si>
    <t xml:space="preserve">FONDO SOCIAL </t>
  </si>
  <si>
    <t xml:space="preserve">314001 a 314098 </t>
  </si>
  <si>
    <t xml:space="preserve">SUPERAVIT DE CAPITAL </t>
  </si>
  <si>
    <t xml:space="preserve">PRIMA EN COLOCACION DE ACCIONES, CUOTAS O PARTES DE INTERES SOCIAL </t>
  </si>
  <si>
    <t xml:space="preserve">PRIMA EN COLOCACION DE ACCIONES </t>
  </si>
  <si>
    <t xml:space="preserve">PRIMA EN COLOCACION DE ACCIONES POR COBRAR (DB) </t>
  </si>
  <si>
    <t xml:space="preserve">PRIMA EN COLOCACION DE CUOTAS O PARTES DE INTERES SOCIAL </t>
  </si>
  <si>
    <t xml:space="preserve">DONACIONES </t>
  </si>
  <si>
    <t xml:space="preserve">EN DINERO </t>
  </si>
  <si>
    <t xml:space="preserve">EN VALORES MOBILIARIOS </t>
  </si>
  <si>
    <t xml:space="preserve">EN BIENES MUEBLES </t>
  </si>
  <si>
    <t xml:space="preserve">EN BIENES INMUEBLES </t>
  </si>
  <si>
    <t xml:space="preserve">EN INTANGIBLES </t>
  </si>
  <si>
    <t xml:space="preserve">321501 a 321598 </t>
  </si>
  <si>
    <t xml:space="preserve">RESERVAS </t>
  </si>
  <si>
    <t xml:space="preserve">RESERVAS OBLIGATORIAS </t>
  </si>
  <si>
    <t xml:space="preserve">RESERVA LEGAL </t>
  </si>
  <si>
    <t xml:space="preserve">RESERVAS POR DISPOSICIONES FISCALES </t>
  </si>
  <si>
    <t xml:space="preserve">RESERVA PARA READQUISICION DE ACCIONES </t>
  </si>
  <si>
    <t xml:space="preserve">RESERVA PARA READQUISICION DE CUOTAS O PARTES DE INTERES SOCIAL </t>
  </si>
  <si>
    <t xml:space="preserve">RESERVA PARA EXTENSION AGROPECUARIA </t>
  </si>
  <si>
    <t xml:space="preserve">RESERVA LEY 7a. DE 1990 </t>
  </si>
  <si>
    <t xml:space="preserve">RESERVA PARA REPOSICION DE SEMOVIENTES </t>
  </si>
  <si>
    <t xml:space="preserve">RESERVA LEY 4a DE 1980 </t>
  </si>
  <si>
    <t xml:space="preserve">RESERVAS ESTATUTARIAS </t>
  </si>
  <si>
    <t xml:space="preserve">PARA FUTURAS CAPITALIZACIONES </t>
  </si>
  <si>
    <t xml:space="preserve">PARA REPOSICION DE ACTIVOS </t>
  </si>
  <si>
    <t xml:space="preserve">PARA FUTUROS ENSANCHES </t>
  </si>
  <si>
    <t xml:space="preserve">RESERVAS OCASIONALES </t>
  </si>
  <si>
    <t xml:space="preserve">PARA BENEFICENCIA Y CIVISMO </t>
  </si>
  <si>
    <t xml:space="preserve">PARA ADQUISICION O REPOSICION DE PROPIEDADES PLANTA Y EQUIPO </t>
  </si>
  <si>
    <t xml:space="preserve">PARA INVESTIGACIONES Y DESARROLLO </t>
  </si>
  <si>
    <t xml:space="preserve">PARA FOMENTO ECONOMICO </t>
  </si>
  <si>
    <t xml:space="preserve">PARA CAPITAL DE TRABAJO </t>
  </si>
  <si>
    <t xml:space="preserve">PARA ESTABILIZACION DE RENDIMIENTOS </t>
  </si>
  <si>
    <t xml:space="preserve">A DISPOSICION DEL MAXIMO ORGANO SOCIAL </t>
  </si>
  <si>
    <t xml:space="preserve">REVALORIZACION DEL PATRIMONIO </t>
  </si>
  <si>
    <t xml:space="preserve">DE CAPITAL SOCIAL </t>
  </si>
  <si>
    <t xml:space="preserve">DE SUPERAVIT DE CAPITAL </t>
  </si>
  <si>
    <t xml:space="preserve">DE RESERVAS </t>
  </si>
  <si>
    <t xml:space="preserve">DE RESULTADOS DE EJERCICIOS ANTERIORES </t>
  </si>
  <si>
    <t xml:space="preserve">DE ACTIVOS EN PERIODO IMPRODUCTIVO </t>
  </si>
  <si>
    <t xml:space="preserve">SANEAMIENTO FISCAL </t>
  </si>
  <si>
    <t xml:space="preserve">341001 a 341098 </t>
  </si>
  <si>
    <t xml:space="preserve">AJUSTES POR INFLACION DECRETO 3019 DE 1989 </t>
  </si>
  <si>
    <t xml:space="preserve">341501 a 341598 </t>
  </si>
  <si>
    <t xml:space="preserve">DIVIDENDOS O PARTICIPACIONES DECRETADOS EN ACCIONES, CUOTAS O PARTES DE INTERES SOCIAL </t>
  </si>
  <si>
    <t xml:space="preserve">DIVIDENDOS DECRETADOS EN ACCIONES </t>
  </si>
  <si>
    <t xml:space="preserve">350501 a 350598 </t>
  </si>
  <si>
    <t xml:space="preserve">PARTICIPACIONES DECRETADAS EN CUOTAS O PARTES DE INTERES SOCIAL </t>
  </si>
  <si>
    <t xml:space="preserve">351001 a 351098 </t>
  </si>
  <si>
    <t xml:space="preserve">RESULTADOS DEL EJERCICIO </t>
  </si>
  <si>
    <t xml:space="preserve">UTILIDAD DEL EJERCICIO </t>
  </si>
  <si>
    <t xml:space="preserve">UTILIDAD POR EXPOSICION A LA INFLACION </t>
  </si>
  <si>
    <t xml:space="preserve">PERDIDA DEL EJERCICIO </t>
  </si>
  <si>
    <t xml:space="preserve">PERDIDA POR EXPOSICION A LA INFLACION </t>
  </si>
  <si>
    <t xml:space="preserve">RESULTADOS DE EJERCICIOS ANTERIORES </t>
  </si>
  <si>
    <t xml:space="preserve">UTILIDADES O EXCEDENTES ACUMULADOS </t>
  </si>
  <si>
    <t xml:space="preserve">370501 a 370598 </t>
  </si>
  <si>
    <t xml:space="preserve">PERDIDAS ACUMULADAS </t>
  </si>
  <si>
    <t xml:space="preserve">371001 a 371098 </t>
  </si>
  <si>
    <t xml:space="preserve">SUPERAVIT POR VALORIZACIONES </t>
  </si>
  <si>
    <t xml:space="preserve">INGRESOS </t>
  </si>
  <si>
    <t xml:space="preserve">OPERACIONALES </t>
  </si>
  <si>
    <t xml:space="preserve">CULTIVO DE CEREALES </t>
  </si>
  <si>
    <t xml:space="preserve">CULTIVOS DE HORTALIZAS, LEGUMBRES Y PLANTAS ORNAMENTALES </t>
  </si>
  <si>
    <t xml:space="preserve">CULTIVOS DE FRUTAS, NUECES Y PLANTAS AROMATICAS </t>
  </si>
  <si>
    <t xml:space="preserve">CULTIVO DE CAFE </t>
  </si>
  <si>
    <t xml:space="preserve">CULTIVO DE FLORES </t>
  </si>
  <si>
    <t xml:space="preserve">CULTIVO DE CAÑA DE AZUCAR </t>
  </si>
  <si>
    <t xml:space="preserve">CULTIVO DE ALGODON Y PLANTAS PARA MATERIAL TEXTIL </t>
  </si>
  <si>
    <t xml:space="preserve">CULTIVO DE BANANO </t>
  </si>
  <si>
    <t xml:space="preserve">OTROS CULTIVOS AGRICOLAS </t>
  </si>
  <si>
    <t xml:space="preserve">CRIA DE OVEJAS, CABRAS, ASNOS, MULAS Y BURDEGANOS </t>
  </si>
  <si>
    <t xml:space="preserve">CRIA DE GANADO CABALLAR Y VACUNO. </t>
  </si>
  <si>
    <t xml:space="preserve">PRODUCCION AVICOLA </t>
  </si>
  <si>
    <t xml:space="preserve">CRIA DE OTROS ANIMALES </t>
  </si>
  <si>
    <t xml:space="preserve">SERVICIOS AGRICOLAS Y GANADEROS </t>
  </si>
  <si>
    <t xml:space="preserve">ACTIVIDAD DE CAZA </t>
  </si>
  <si>
    <t xml:space="preserve">ACTIVIDAD DE SILVICULTURA </t>
  </si>
  <si>
    <t xml:space="preserve">ACTIVIDAD DE PESCA </t>
  </si>
  <si>
    <t xml:space="preserve">EXPLOTACION DE CRIADEROS DE PECES </t>
  </si>
  <si>
    <t xml:space="preserve">ACTIVIDADES CONEXAS </t>
  </si>
  <si>
    <t xml:space="preserve">CARBON </t>
  </si>
  <si>
    <t xml:space="preserve">PETROLEO CRUDO </t>
  </si>
  <si>
    <t xml:space="preserve">GAS NATURAL </t>
  </si>
  <si>
    <t xml:space="preserve">SERVICIOS RELACIONADOS CON EXTRACCION DE PETROLEO Y GAS </t>
  </si>
  <si>
    <t xml:space="preserve">MINERALES DE HIERRO </t>
  </si>
  <si>
    <t xml:space="preserve">MINERALES METALIFEROS NO FERROSOS </t>
  </si>
  <si>
    <t xml:space="preserve">PIEDRA, ARENA Y ARCILLA </t>
  </si>
  <si>
    <t xml:space="preserve">PIEDRAS PRECIOSAS </t>
  </si>
  <si>
    <t xml:space="preserve">ORO </t>
  </si>
  <si>
    <t xml:space="preserve">OTRAS MINAS Y CANTERAS </t>
  </si>
  <si>
    <t xml:space="preserve">PRESTACION DE SERVICIOS SECTOR MINERO </t>
  </si>
  <si>
    <t xml:space="preserve">INDUSTRIAS MANUFACTURERAS </t>
  </si>
  <si>
    <t xml:space="preserve">PRODUCCION Y PROCESAMIENTO DE CARNES Y PRODUCTOS CARNICOS </t>
  </si>
  <si>
    <t xml:space="preserve">PRODUCTOS DE PESCADO </t>
  </si>
  <si>
    <t xml:space="preserve">PRODUCTOS DE FRUTAS, LEGUMBRES Y HORTALIZAS </t>
  </si>
  <si>
    <t xml:space="preserve">ELABORACION DE ACEITES Y GRASAS </t>
  </si>
  <si>
    <t xml:space="preserve">ELABORACION DE PRODUCTOS LACTEOS </t>
  </si>
  <si>
    <t xml:space="preserve">ELABORACION DE PRODUCTOS DE MOLINERIA </t>
  </si>
  <si>
    <t xml:space="preserve">ELABORACION DE ALMIDONES Y DERIVADOS </t>
  </si>
  <si>
    <t xml:space="preserve">ELABORACION DE ALIMENTOS PARA ANIMALES </t>
  </si>
  <si>
    <t xml:space="preserve">ELABORACION DE PRODUCTOS PARA PANADERIA </t>
  </si>
  <si>
    <t xml:space="preserve">ELABORACION DE AZUCAR Y MELAZAS </t>
  </si>
  <si>
    <t xml:space="preserve">ELABORACION DE CACAO, CHOCOLATE Y CONFITERIA </t>
  </si>
  <si>
    <t xml:space="preserve">ELABORACION DE PASTAS Y PRODUCTOS FARINACEOS </t>
  </si>
  <si>
    <t xml:space="preserve">ELABORACION DE PRODUCTOS DE CAFE </t>
  </si>
  <si>
    <t xml:space="preserve">ELABORACION DE OTROS PRODUCTOS ALIMENTICIOS </t>
  </si>
  <si>
    <t xml:space="preserve">ELABORACION DE BEBIDAS ALCOHOLICAS Y ALCOHOL ETILICO </t>
  </si>
  <si>
    <t xml:space="preserve">ELABORACION DE VINOS </t>
  </si>
  <si>
    <t xml:space="preserve">ELABORACION DE BEBIDAS MALTEADAS Y DE MALTA </t>
  </si>
  <si>
    <t xml:space="preserve">ELABORACION DE BEBIDAS NO ALCOHOLICAS </t>
  </si>
  <si>
    <t xml:space="preserve">ELABORACION DE PRODUCTOS DE TABACO </t>
  </si>
  <si>
    <t xml:space="preserve">PREPARACION E HILATURA DE FIBRAS TEXTILES Y TEJEDURIA </t>
  </si>
  <si>
    <t xml:space="preserve">ACABADO DE PRODUCTOS TEXTILES </t>
  </si>
  <si>
    <t xml:space="preserve">ELABORACION DE ARTICULOS DE MATERIALES TEXTILES </t>
  </si>
  <si>
    <t xml:space="preserve">ELABORACION DE TAPICES Y ALFOMBRAS </t>
  </si>
  <si>
    <t xml:space="preserve">ELABORACION DE CUERDAS, CORDELES, BRAMANTES Y REDES </t>
  </si>
  <si>
    <t xml:space="preserve">ELABORACION DE OTROS PRODUCTOS TEXTILES </t>
  </si>
  <si>
    <t xml:space="preserve">ELABORACION DE TEJIDOS </t>
  </si>
  <si>
    <t xml:space="preserve">ELABORACION DE PRENDAS DE VESTIR </t>
  </si>
  <si>
    <t xml:space="preserve">PREPARACION, ADOBO Y TEÑIDO DE PIELES </t>
  </si>
  <si>
    <t xml:space="preserve">CURTIDO, ADOBO O PREPARACION DE CUERO </t>
  </si>
  <si>
    <t xml:space="preserve">ELABORACION DE MALETAS, BOLSOS Y SIMILARES </t>
  </si>
  <si>
    <t xml:space="preserve">ELABORACION DE CALZADO </t>
  </si>
  <si>
    <t xml:space="preserve">PRODUCCION DE MADERA, ARTICULOS DE MADERA Y CORCHO </t>
  </si>
  <si>
    <t xml:space="preserve">ELABORACION DE PASTA Y PRODUCTOS DE MADERA, PAPEL Y CARTON </t>
  </si>
  <si>
    <t xml:space="preserve">EDICIONES Y PUBLICACIONES </t>
  </si>
  <si>
    <t xml:space="preserve">IMPRESION </t>
  </si>
  <si>
    <t xml:space="preserve">SERVICIOS RELACIONADOS CON LA EDICION Y LA IMPRESION </t>
  </si>
  <si>
    <t xml:space="preserve">REPRODUCCION DE GRABACIONES </t>
  </si>
  <si>
    <t xml:space="preserve">ELABORACION DE PRODUCTOS DE HORNO DE COQUE </t>
  </si>
  <si>
    <t xml:space="preserve">ELABORACION DE PRODUCTOS DE LA REFINACION DE PETROLEO </t>
  </si>
  <si>
    <t xml:space="preserve">ELABORACION DE SUSTANCIAS QUIMICAS BASICAS </t>
  </si>
  <si>
    <t xml:space="preserve">ELABORACION DE ABONOS Y COMPUESTOS DE NITROGENO </t>
  </si>
  <si>
    <t xml:space="preserve">ELABORACION DE PLASTICO Y CAUCHO SINTETICO </t>
  </si>
  <si>
    <t xml:space="preserve">ELABORACION DE PRODUCTOS QUIMICOS DE USO AGROPECUARIO </t>
  </si>
  <si>
    <t xml:space="preserve">ELABORACION DE PINTURAS, TINTAS Y MASILLAS </t>
  </si>
  <si>
    <t xml:space="preserve">ELABORACION DE PRODUCTOS FARMACEUTICOS Y BOTANICOS </t>
  </si>
  <si>
    <t xml:space="preserve">ELABORACION DE JABONES, DETERGENTES Y PREPARADOS DE TOCADOR </t>
  </si>
  <si>
    <t xml:space="preserve">ELABORACION DE OTROS PRODUCTOS QUIMICOS </t>
  </si>
  <si>
    <t xml:space="preserve">ELABORACION DE FIBRAS </t>
  </si>
  <si>
    <t xml:space="preserve">ELABORACION DE OTROS PRODUCTOS DE CAUCHO </t>
  </si>
  <si>
    <t xml:space="preserve">ELABORACION DE PRODUCTOS DE PLASTICO </t>
  </si>
  <si>
    <t xml:space="preserve">ELABORACION DE VIDRIO Y PRODUCTOS DE VIDRIO </t>
  </si>
  <si>
    <t xml:space="preserve">ELABORACION DE PRODUCTOS DE CERAMICA, LOZA, PIEDRA, ARCILLA Y PORCELANA </t>
  </si>
  <si>
    <t xml:space="preserve">ELABORACION DE CEMENTO, CAL Y YESO </t>
  </si>
  <si>
    <t xml:space="preserve">ELABORACION DE ARTICULOS DE HORMIGON, CEMENTO Y YESO </t>
  </si>
  <si>
    <t xml:space="preserve">CORTE, TALLADO Y ACABADO DE LA PIEDRA </t>
  </si>
  <si>
    <t xml:space="preserve">ELABORACION DE OTROS PRODUCTOS MINERALES NO METALICOS </t>
  </si>
  <si>
    <t xml:space="preserve">INDUSTRIAS BASICAS Y FUNDICION DE HIERRO Y ACERO </t>
  </si>
  <si>
    <t xml:space="preserve">PRODUCTOS PRIMARIOS DE METALES PRECIOSOS Y DE METALES NO FERROSOS </t>
  </si>
  <si>
    <t xml:space="preserve">FUNDICION DE METALES NO FERROSOS </t>
  </si>
  <si>
    <t xml:space="preserve">FABRICACION DE PRODUCTOS METALICOS PARA USO ESTRUCTURAL </t>
  </si>
  <si>
    <t xml:space="preserve">FORJA, PRENSADO, ESTAMPADO, LAMINADO DE METAL Y PULVIMETALURGIA </t>
  </si>
  <si>
    <t xml:space="preserve">REVESTIMIENTO DE METALES Y OBRAS DE INGENIERIA MECANICA </t>
  </si>
  <si>
    <t xml:space="preserve">FABRICACION DE ARTICULOS DE FERRETERIA </t>
  </si>
  <si>
    <t xml:space="preserve">ELABORACION DE OTROS PRODUCTOS DE METAL </t>
  </si>
  <si>
    <t xml:space="preserve">FABRICACION DE MAQUINARIA Y EQUIPO </t>
  </si>
  <si>
    <t xml:space="preserve">FABRICACION DE EQUIPOS DE ELEVACION Y MANIPULACION </t>
  </si>
  <si>
    <t xml:space="preserve">ELABORACION DE APARATOS DE USO DOMESTICO </t>
  </si>
  <si>
    <t xml:space="preserve">ELABORACION DE EQUIPO DE OFICINA </t>
  </si>
  <si>
    <t xml:space="preserve">ELABORACION DE PILAS Y BATERIAS PRIMARIAS </t>
  </si>
  <si>
    <t xml:space="preserve">ELABORACION DE EQUIPO DE ILUMINACION </t>
  </si>
  <si>
    <t xml:space="preserve">ELABORACION DE OTROS TIPOS DE EQUIPO ELECTRICO </t>
  </si>
  <si>
    <t xml:space="preserve">FABRICACION DE EQUIPOS DE RADIO, TELEVISION Y COMUNICACIONES </t>
  </si>
  <si>
    <t xml:space="preserve">FABRICACION DE APARATOS E INSTRUMENTOS MEDICOS </t>
  </si>
  <si>
    <t xml:space="preserve">FABRICACION DE INSTRUMENTOS DE MEDICION Y CONTROL </t>
  </si>
  <si>
    <t xml:space="preserve">FABRICACION DE INSTRUMENTOS DE OPTICA Y EQUIPO FOTOGRAFICO </t>
  </si>
  <si>
    <t xml:space="preserve">FABRICACION DE RELOJES </t>
  </si>
  <si>
    <t xml:space="preserve">FABRICACION DE VEHICULOS AUTOMOTORES </t>
  </si>
  <si>
    <t xml:space="preserve">FABRICACION DE CARROCERIAS PARA AUTOMOTORES </t>
  </si>
  <si>
    <t xml:space="preserve">FABRICACION DE PARTES PIEZAS Y ACCESORIOS PARA AUTOMOTORES </t>
  </si>
  <si>
    <t xml:space="preserve">FABRICACION Y REPARACION DE BUQUES Y OTRAS EMBARCACIONES </t>
  </si>
  <si>
    <t xml:space="preserve">FABRICACION DE LOCOMOTORAS Y MATERIAL RODANTE PARA FERROCARRILES </t>
  </si>
  <si>
    <t xml:space="preserve">FABRICACION DE AERONAVES </t>
  </si>
  <si>
    <t xml:space="preserve">FABRICACION DE MOTOCICLETAS </t>
  </si>
  <si>
    <t xml:space="preserve">FABRICACION DE BICICLETAS Y SILLAS DE RUEDAS </t>
  </si>
  <si>
    <t xml:space="preserve">FABRICACION DE OTROS TIPOS DE TRANSPORTE </t>
  </si>
  <si>
    <t xml:space="preserve">FABRICACION DE MUEBLES </t>
  </si>
  <si>
    <t xml:space="preserve">FABRICACION DE JOYAS Y ARTICULOS CONEXOS </t>
  </si>
  <si>
    <t xml:space="preserve">FABRICACION DE INSTRUMENTOS DE MUSICA </t>
  </si>
  <si>
    <t xml:space="preserve">FABRICACION DE ARTICULOS Y EQUIPO PARA DEPORTE </t>
  </si>
  <si>
    <t xml:space="preserve">FABRICACION DE JUEGOS Y JUGUETES </t>
  </si>
  <si>
    <t xml:space="preserve">RECICLAMIENTO DE DESPERDICIOS </t>
  </si>
  <si>
    <t xml:space="preserve">PRODUCTOS DE OTRAS INDUSTRIAS MANUFACTURERAS </t>
  </si>
  <si>
    <t xml:space="preserve">GENERACION, CAPTACION Y DISTRIBUCION DE ENERGIA ELECTRICA </t>
  </si>
  <si>
    <t xml:space="preserve">FABRICACION DE GAS Y DISTRIBUCION DE COMBUSTIBLES GASEOSOS </t>
  </si>
  <si>
    <t xml:space="preserve">CAPTACION, DEPURACION Y DISTRIBUCION DE AGUA </t>
  </si>
  <si>
    <t xml:space="preserve">PREPARACION DE TERRENOS </t>
  </si>
  <si>
    <t xml:space="preserve">CONSTRUCCION DE EDIFICIOS Y OBRAS DE INGENIERIA CIVIL </t>
  </si>
  <si>
    <t xml:space="preserve">ACONDICIONAMIENTO DE EDIFICIOS </t>
  </si>
  <si>
    <t xml:space="preserve">TERMINACION DE EDIFICACIONES </t>
  </si>
  <si>
    <t xml:space="preserve">ALQUILER DE EQUIPO CON OPERARIOS </t>
  </si>
  <si>
    <t xml:space="preserve">VENTA DE VEHICULOS AUTOMOTORES </t>
  </si>
  <si>
    <t xml:space="preserve">MANTENIMIENTO, REPARACION Y LAVADO DE VEHICULOS AUTOMOTORES </t>
  </si>
  <si>
    <t xml:space="preserve">VENTA DE PARTES, PIEZAS Y ACCESORIOS DE VEHICULOS AUTOMOTORES </t>
  </si>
  <si>
    <t xml:space="preserve">VENTA DE COMBUSTIBLES SOLIDOS, LIQUIDOS, GASEOSOS </t>
  </si>
  <si>
    <t xml:space="preserve">VENTA DE LUBRICANTES, ADITIVOS, LLANTAS Y LUJOS PARA AUTOMOTORES </t>
  </si>
  <si>
    <t xml:space="preserve">VENTA A CAMBIO DE RETRIBUCION O POR CONTRATA </t>
  </si>
  <si>
    <t xml:space="preserve">VENTA DE INSUMOS, MATERIAS PRIMAS AGROPECUARIAS Y FLORES </t>
  </si>
  <si>
    <t xml:space="preserve">VENTA DE OTROS INSUMOS Y MATERIAS PRIMAS NO AGROPECUARIAS </t>
  </si>
  <si>
    <t xml:space="preserve">VENTA DE ANIMALES VIVOS Y CUEROS </t>
  </si>
  <si>
    <t xml:space="preserve">VENTA DE PRODUCTOS EN ALMACENES NO ESPECIALIZADOS </t>
  </si>
  <si>
    <t xml:space="preserve">VENTA DE PRODUCTOS AGROPECUARIOS </t>
  </si>
  <si>
    <t xml:space="preserve">VENTA DE PRODUCTOS TEXTILES, DE VESTIR, DE CUERO Y CALZADO </t>
  </si>
  <si>
    <t xml:space="preserve">VENTA DE PAPEL Y CARTON </t>
  </si>
  <si>
    <t xml:space="preserve">VENTA DE LIBROS, REVISTAS, ELEMENTOS DE PAPELERIA, UTILES Y TEXTOS ESCOLARES </t>
  </si>
  <si>
    <t xml:space="preserve">VENTA DE JUEGOS, JUGUETES Y ARTICULOS DEPORTIVOS </t>
  </si>
  <si>
    <t xml:space="preserve">VENTA DE INSTRUMENTOS QUIRURGICOS Y ORTOPEDICOS </t>
  </si>
  <si>
    <t xml:space="preserve">VENTA DE ARTICULOS EN RELOJERIAS Y JOYERIAS </t>
  </si>
  <si>
    <t xml:space="preserve">VENTA DE ELECTRODOMESTICOS Y MUEBLES </t>
  </si>
  <si>
    <t xml:space="preserve">VENTA DE PRODUCTOS DE ASEO, FARMACEUTICOS, MEDICINALES, Y ARTICULOS DE TOCADOR </t>
  </si>
  <si>
    <t xml:space="preserve">VENTA DE CUBIERTOS, VAJILLAS, CRISTALERIA, PORCELANAS, CERAMICAS Y OTROS ARTICULOS DE USO DOMESTICO </t>
  </si>
  <si>
    <t xml:space="preserve">VENTA DE MATERIALES DE CONSTRUCCION, FONTANERIA Y CALEFACCION </t>
  </si>
  <si>
    <t xml:space="preserve">VENTA DE PINTURAS Y LACAS </t>
  </si>
  <si>
    <t xml:space="preserve">VENTA DE PRODUCTOS DE VIDRIOS Y MARQUETERIA </t>
  </si>
  <si>
    <t xml:space="preserve">VENTA DE HERRAMIENTAS Y ARTICULOS DE FERRETERIA </t>
  </si>
  <si>
    <t xml:space="preserve">VENTA DE QUIMICOS </t>
  </si>
  <si>
    <t xml:space="preserve">VENTA DE PRODUCTOS INTERMEDIOS, DESPERDICIOS Y DESECHOS </t>
  </si>
  <si>
    <t xml:space="preserve">VENTA DE MAQUINARIA, EQUIPO DE OFICINA Y PROGRAMAS DE COMPUTADOR </t>
  </si>
  <si>
    <t xml:space="preserve">VENTA DE ARTICULOS EN CACHARRERIAS Y MISCELANEAS </t>
  </si>
  <si>
    <t xml:space="preserve">VENTA DE INSTRUMENTOS MUSICALES </t>
  </si>
  <si>
    <t xml:space="preserve">VENTA DE ARTICULOS EN CASAS DE EMPEÑO Y PRENDERIAS </t>
  </si>
  <si>
    <t xml:space="preserve">VENTA DE EQUIPO FOTOGRAFICO </t>
  </si>
  <si>
    <t xml:space="preserve">VENTA DE EQUIPO OPTICO Y DE PRECISION </t>
  </si>
  <si>
    <t xml:space="preserve">VENTA DE EMPAQUES </t>
  </si>
  <si>
    <t xml:space="preserve">VENTA DE EQUIPO PROFESIONAL Y CIENTIFICO </t>
  </si>
  <si>
    <t xml:space="preserve">VENTA DE LOTERIAS, RIFAS, CHANCE, APUESTAS Y SIMILARES </t>
  </si>
  <si>
    <t xml:space="preserve">REPARACION DE EFECTOS PERSONALES Y ELECTRODOMESTICOS </t>
  </si>
  <si>
    <t xml:space="preserve">VENTA DE OTROS PRODUCTOS </t>
  </si>
  <si>
    <t xml:space="preserve">HOTELERIA </t>
  </si>
  <si>
    <t xml:space="preserve">CAMPAMENTO Y OTROS TIPOS DE HOSPEDAJE </t>
  </si>
  <si>
    <t xml:space="preserve">RESTAURANTES </t>
  </si>
  <si>
    <t xml:space="preserve">BARES Y CANTINAS </t>
  </si>
  <si>
    <t xml:space="preserve">SERVICIO DE TRANSPORTE POR CARRETERA </t>
  </si>
  <si>
    <t xml:space="preserve">SERVICIO DE TRANSPORTE POR VIA FERREA </t>
  </si>
  <si>
    <t xml:space="preserve">SERVICIO DE TRANSPORTE POR VIA ACUATICA </t>
  </si>
  <si>
    <t xml:space="preserve">SERVICIO DE TRANSPORTE POR VIA AEREA </t>
  </si>
  <si>
    <t xml:space="preserve">SERVICIO DE TRANSPORTE POR TUBERIAS </t>
  </si>
  <si>
    <t xml:space="preserve">MANIPULACION DE CARGA </t>
  </si>
  <si>
    <t xml:space="preserve">ALMACENAMIENTO Y DEPOSITO </t>
  </si>
  <si>
    <t xml:space="preserve">SERVICIOS COMPLEMENTARIOS PARA EL TRANSPORTE </t>
  </si>
  <si>
    <t xml:space="preserve">AGENCIAS DE VIAJE </t>
  </si>
  <si>
    <t xml:space="preserve">OTRAS AGENCIAS DE TRANSPORTE </t>
  </si>
  <si>
    <t xml:space="preserve">SERVICIO POSTAL Y DE CORREO </t>
  </si>
  <si>
    <t xml:space="preserve">SERVICIO TELEFONICO </t>
  </si>
  <si>
    <t xml:space="preserve">SERVICIO DE TELEGRAFO </t>
  </si>
  <si>
    <t xml:space="preserve">SERVICIO DE TRANSMISION DE DATOS </t>
  </si>
  <si>
    <t xml:space="preserve">SERVICIO DE RADIO Y TELEVISION POR CABLE </t>
  </si>
  <si>
    <t xml:space="preserve">TRANSMISION DE SONIDO E IMAGENES POR CONTRATO </t>
  </si>
  <si>
    <t xml:space="preserve">VENTA DE INVERSIONES </t>
  </si>
  <si>
    <t xml:space="preserve">DIVIDENDOS DE SOCIEDADES ANONIMAS Y/O ASIMILADAS </t>
  </si>
  <si>
    <t xml:space="preserve">PARTICIPACIONES DE SOCIEDADES LIMITADAS Y/O ASIMILADAS </t>
  </si>
  <si>
    <t xml:space="preserve">REAJUSTE MONETARIO - UPAC </t>
  </si>
  <si>
    <t xml:space="preserve">OPERACIONES DE DESCUENTO </t>
  </si>
  <si>
    <t xml:space="preserve">CUOTAS DE INSCRIPCION - CONSORCIOS </t>
  </si>
  <si>
    <t xml:space="preserve">CUOTAS DE ADMINISTRACION - CONSORCIOS </t>
  </si>
  <si>
    <t xml:space="preserve">REAJUSTE DEL SISTEMA - CONSORCIOS </t>
  </si>
  <si>
    <t xml:space="preserve">ELIMINACION DE SUSCRIPTORES - CONSORCIOS </t>
  </si>
  <si>
    <t xml:space="preserve">CUOTAS DE INGRESO O RETIRO - SOCIEDAD ADMINISTRADORA </t>
  </si>
  <si>
    <t xml:space="preserve">SERVICIOS A COMISIONISTAS </t>
  </si>
  <si>
    <t xml:space="preserve">INSCRIPCIONES Y CUOTAS </t>
  </si>
  <si>
    <t xml:space="preserve">RECUPERACION DE GARANTIAS </t>
  </si>
  <si>
    <t xml:space="preserve">ARRENDAMIENTOS DE BIENES INMUEBLES </t>
  </si>
  <si>
    <t xml:space="preserve">INMOBILIARIAS POR RETRIBUCION O CONTRATA </t>
  </si>
  <si>
    <t xml:space="preserve">ALQUILER EQUIPO DE TRANSPORTE </t>
  </si>
  <si>
    <t xml:space="preserve">ALQUILER MAQUINARIA Y EQUIPO </t>
  </si>
  <si>
    <t xml:space="preserve">ALQUILER DE EFECTOS PERSONALES Y ENSERES DOMESTICOS </t>
  </si>
  <si>
    <t xml:space="preserve">CONSULTORIA EN EQUIPO Y PROGRAMAS DE INFORMATICA </t>
  </si>
  <si>
    <t xml:space="preserve">PROCESAMIENTO DE DATOS </t>
  </si>
  <si>
    <t xml:space="preserve">MANTENIMIENTO Y REPARACION DE MAQUINARIA DE OFICINA </t>
  </si>
  <si>
    <t xml:space="preserve">INVESTIGACIONES CIENTIFICAS Y DE DESARROLLO </t>
  </si>
  <si>
    <t xml:space="preserve">ACTIVIDADES EMPRESARIALES DE CONSULTORIA </t>
  </si>
  <si>
    <t xml:space="preserve">PUBLICIDAD </t>
  </si>
  <si>
    <t xml:space="preserve">DOTACION DE PERSONAL </t>
  </si>
  <si>
    <t xml:space="preserve">INVESTIGACION Y SEGURIDAD </t>
  </si>
  <si>
    <t xml:space="preserve">LIMPIEZA DE INMUEBLES </t>
  </si>
  <si>
    <t xml:space="preserve">FOTOGRAFIA </t>
  </si>
  <si>
    <t xml:space="preserve">ENVASE Y EMPAQUE </t>
  </si>
  <si>
    <t xml:space="preserve">FOTOCOPIADO </t>
  </si>
  <si>
    <t xml:space="preserve">MANTENIMIENTO Y REPARACION DE MAQUINARIA Y EQUIPO </t>
  </si>
  <si>
    <t xml:space="preserve">ACTIVIDADES RELACIONADAS CON LA EDUCACION </t>
  </si>
  <si>
    <t xml:space="preserve">SERVICIO HOSPITALARIO </t>
  </si>
  <si>
    <t xml:space="preserve">SERVICIO MEDICO </t>
  </si>
  <si>
    <t xml:space="preserve">SERVICIO ODONTOLOGICO </t>
  </si>
  <si>
    <t xml:space="preserve">SERVICIO DE LABORATORIO </t>
  </si>
  <si>
    <t xml:space="preserve">ACTIVIDADES VETERINARIAS </t>
  </si>
  <si>
    <t xml:space="preserve">ACTIVIDADES DE SERVICIOS SOCIALES </t>
  </si>
  <si>
    <t xml:space="preserve">ELIMINACION DE DESPERDICIOS Y AGUAS RESIDUALES </t>
  </si>
  <si>
    <t xml:space="preserve">ACTIVIDADES DE ASOCIACION </t>
  </si>
  <si>
    <t xml:space="preserve">PRODUCCION Y DISTRIBUCION DE FILMES Y VIDEOCINTAS </t>
  </si>
  <si>
    <t xml:space="preserve">EXHIBICION DE FILMES Y VIDEOCINTAS </t>
  </si>
  <si>
    <t xml:space="preserve">ACTIVIDAD DE RADIO Y TELEVISION </t>
  </si>
  <si>
    <t xml:space="preserve">ACTIVIDAD TEATRAL, MUSICAL Y ARTISTICA </t>
  </si>
  <si>
    <t xml:space="preserve">GRABACION Y PRODUCCION DE DISCOS </t>
  </si>
  <si>
    <t xml:space="preserve">ENTRETENIMIENTO Y ESPARCIMIENTO </t>
  </si>
  <si>
    <t xml:space="preserve">AGENCIAS DE NOTICIAS </t>
  </si>
  <si>
    <t xml:space="preserve">LAVANDERIAS Y SIMILARES </t>
  </si>
  <si>
    <t xml:space="preserve">PELUQUERIAS Y SIMILARES </t>
  </si>
  <si>
    <t xml:space="preserve">SERVICIOS FUNERARIOS </t>
  </si>
  <si>
    <t xml:space="preserve">ZONAS FRANCAS </t>
  </si>
  <si>
    <t xml:space="preserve">DEVOLUCIONES, REBAJAS Y DESCUENTOS EN VENTAS (DB) </t>
  </si>
  <si>
    <t xml:space="preserve">417501 a 417598 </t>
  </si>
  <si>
    <t xml:space="preserve">NO OPERACIONALES </t>
  </si>
  <si>
    <t xml:space="preserve">OTRAS VENTAS </t>
  </si>
  <si>
    <t xml:space="preserve">MATERIA PRIMA </t>
  </si>
  <si>
    <t xml:space="preserve">MATERIAL DE DESECHO </t>
  </si>
  <si>
    <t xml:space="preserve">MATERIALES VARIOS </t>
  </si>
  <si>
    <t xml:space="preserve">PRODUCTOS DE DIVERSIFICACION </t>
  </si>
  <si>
    <t xml:space="preserve">EXCEDENTES DE EXPORTACION </t>
  </si>
  <si>
    <t xml:space="preserve">PRODUCTOS AGRICOLAS </t>
  </si>
  <si>
    <t xml:space="preserve">DE PROPAGANDA </t>
  </si>
  <si>
    <t xml:space="preserve">PRODUCTOS EN REMATE </t>
  </si>
  <si>
    <t xml:space="preserve">FINANCIEROS </t>
  </si>
  <si>
    <t xml:space="preserve">DESCUENTOS AMORTIZADOS </t>
  </si>
  <si>
    <t xml:space="preserve">DIFERENCIA EN CAMBIO </t>
  </si>
  <si>
    <t xml:space="preserve">FINANCIACION VEHICULOS </t>
  </si>
  <si>
    <t xml:space="preserve">FINANCIACION SISTEMAS DE VIAJES </t>
  </si>
  <si>
    <t xml:space="preserve">DESCUENTOS COMERCIALES CONDICIONADOS </t>
  </si>
  <si>
    <t xml:space="preserve">DESCUENTOS BANCARIOS </t>
  </si>
  <si>
    <t xml:space="preserve">COMISIONES CHEQUES DE OTRAS PLAZAS </t>
  </si>
  <si>
    <t xml:space="preserve">MULTAS Y RECARGOS </t>
  </si>
  <si>
    <t xml:space="preserve">SANCIONES CHEQUES DEVUELTOS </t>
  </si>
  <si>
    <t xml:space="preserve">DIVIDENDOS Y PARTICIPACIONES </t>
  </si>
  <si>
    <t xml:space="preserve">DE SOCIEDADES ANONIMAS Y/O ASIMILADAS </t>
  </si>
  <si>
    <t xml:space="preserve">DE SOCIEDADES LIMITADAS Y/O ASIMILADAS </t>
  </si>
  <si>
    <t xml:space="preserve">CONSTRUCCIONES Y EDIFICIOS </t>
  </si>
  <si>
    <t xml:space="preserve">SOBRE INVERSIONES </t>
  </si>
  <si>
    <t xml:space="preserve">DE CONCESIONARIOS </t>
  </si>
  <si>
    <t xml:space="preserve">DE ACTIVIDADES FINANCIERAS </t>
  </si>
  <si>
    <t xml:space="preserve">POR VENTA DE SERVICIOS DE TALLER </t>
  </si>
  <si>
    <t xml:space="preserve">POR VENTA DE SEGUROS </t>
  </si>
  <si>
    <t xml:space="preserve">POR INGRESOS PARA TERCEROS </t>
  </si>
  <si>
    <t xml:space="preserve">POR DISTRIBUCION DE PELICULAS </t>
  </si>
  <si>
    <t xml:space="preserve">DERECHOS DE PROGRAMACION </t>
  </si>
  <si>
    <t xml:space="preserve">ASESORIAS </t>
  </si>
  <si>
    <t xml:space="preserve">ASISTENCIA TECNICA </t>
  </si>
  <si>
    <t xml:space="preserve">ADMINISTRACION DE VINCULADAS </t>
  </si>
  <si>
    <t xml:space="preserve">DE BASCULA </t>
  </si>
  <si>
    <t xml:space="preserve">DE TRANSPORTE </t>
  </si>
  <si>
    <t xml:space="preserve">DE PRENSA </t>
  </si>
  <si>
    <t xml:space="preserve">TECNICOS </t>
  </si>
  <si>
    <t xml:space="preserve">DE COMPUTACION </t>
  </si>
  <si>
    <t xml:space="preserve">DE TELEFAX </t>
  </si>
  <si>
    <t xml:space="preserve">TALLER DE VEHICULOS </t>
  </si>
  <si>
    <t xml:space="preserve">DE RECEPCION DE AERONAVES </t>
  </si>
  <si>
    <t xml:space="preserve">DE TRANSPORTE PROGRAMA GAS NATURAL </t>
  </si>
  <si>
    <t xml:space="preserve">POR CONTRATOS </t>
  </si>
  <si>
    <t xml:space="preserve">DE TRILLLA </t>
  </si>
  <si>
    <t xml:space="preserve">DE MANTENIMIENTO </t>
  </si>
  <si>
    <t xml:space="preserve">AL PERSONAL </t>
  </si>
  <si>
    <t xml:space="preserve">DE CASINO </t>
  </si>
  <si>
    <t xml:space="preserve">FLETES </t>
  </si>
  <si>
    <t xml:space="preserve">ENTRE COMPAÑIAS </t>
  </si>
  <si>
    <t xml:space="preserve">UTILIDAD EN VENTA DE INVERSIONES </t>
  </si>
  <si>
    <t xml:space="preserve">UTILIDAD EN VENTA DE PROPIEDADES PLANTA Y EQUIPO </t>
  </si>
  <si>
    <t xml:space="preserve">MATERIALES INDUSTRIA PETROLERA </t>
  </si>
  <si>
    <t xml:space="preserve">UTILIDAD EN VENTA DE OTROS BIENES </t>
  </si>
  <si>
    <t xml:space="preserve">RECUPERACIONES </t>
  </si>
  <si>
    <t xml:space="preserve">DEUDAS MALAS </t>
  </si>
  <si>
    <t xml:space="preserve">REINTEGRO POR PERSONAL EN COMISION </t>
  </si>
  <si>
    <t xml:space="preserve">REINTEGRO GARANTIAS </t>
  </si>
  <si>
    <t xml:space="preserve">DESCUENTOS CONCEDIDOS </t>
  </si>
  <si>
    <t xml:space="preserve">REINTEGRO PROVISIONES </t>
  </si>
  <si>
    <t xml:space="preserve">GASTOS BANCARIOS </t>
  </si>
  <si>
    <t xml:space="preserve">DE DEPRECIACION </t>
  </si>
  <si>
    <t xml:space="preserve">REINTEGRO DE OTROS COSTOS Y GASTOS </t>
  </si>
  <si>
    <t xml:space="preserve">POR SINIESTRO </t>
  </si>
  <si>
    <t xml:space="preserve">POR SUMINISTROS </t>
  </si>
  <si>
    <t xml:space="preserve">LUCRO CESANTE COMPAÑIAS DE SEGUROS </t>
  </si>
  <si>
    <t xml:space="preserve">DAÑO EMERGENTE COMPAÑIAS DE SEGUROS </t>
  </si>
  <si>
    <t xml:space="preserve">POR PERDIDA DE MERCANCIA </t>
  </si>
  <si>
    <t xml:space="preserve">POR INCUMPLIMIENTO DE CONTRATOS </t>
  </si>
  <si>
    <t xml:space="preserve">DE TERCEROS </t>
  </si>
  <si>
    <t xml:space="preserve">POR INCAPACIDADES I.S.S. </t>
  </si>
  <si>
    <t xml:space="preserve">PARTICIPACIONES EN CONCESIONES </t>
  </si>
  <si>
    <t xml:space="preserve">426001 a 426098 </t>
  </si>
  <si>
    <t xml:space="preserve">INGRESOS DE EJERCICIOS ANTERIORES </t>
  </si>
  <si>
    <t xml:space="preserve">426501 a 426598 </t>
  </si>
  <si>
    <t xml:space="preserve">DEVOLUCIONES, REBAJAS Y DESCUENTOS EN OTRAS VENTAS (DB) </t>
  </si>
  <si>
    <t xml:space="preserve">427501 a 427598 </t>
  </si>
  <si>
    <t xml:space="preserve">CERT </t>
  </si>
  <si>
    <t xml:space="preserve">APROVECHAMIENTOS </t>
  </si>
  <si>
    <t xml:space="preserve">INGRESOS POR INVESTIGACION Y DESARROLLO </t>
  </si>
  <si>
    <t xml:space="preserve">POR TRABAJOS EJECUTADOS </t>
  </si>
  <si>
    <t xml:space="preserve">DERIVADOS DE LAS EXPORTACIONES </t>
  </si>
  <si>
    <t xml:space="preserve">OTROS INGRESOS DE EXPLOTACION </t>
  </si>
  <si>
    <t xml:space="preserve">DE LA ACTIVIDAD GANADERA </t>
  </si>
  <si>
    <t xml:space="preserve">DERECHOS Y LICITACIONES </t>
  </si>
  <si>
    <t xml:space="preserve">INGRESOS POR ELEMENTOS PERDIDOS </t>
  </si>
  <si>
    <t xml:space="preserve">PREAVISOS DESCONTADOS </t>
  </si>
  <si>
    <t xml:space="preserve">RECOBRO DE DAÑOS </t>
  </si>
  <si>
    <t xml:space="preserve">PREMIOS </t>
  </si>
  <si>
    <t xml:space="preserve">PRODUCTOS DESCONTADOS </t>
  </si>
  <si>
    <t xml:space="preserve">RECONOCIMIENTOS I.S.S. </t>
  </si>
  <si>
    <t xml:space="preserve">EXCEDENTES </t>
  </si>
  <si>
    <t xml:space="preserve">SOBRANTES DE CAJA MENOR </t>
  </si>
  <si>
    <t xml:space="preserve">SOBRANTES EN LIQUIDACION FLETES </t>
  </si>
  <si>
    <t xml:space="preserve">SUBSIDIOS ESTATALES </t>
  </si>
  <si>
    <t xml:space="preserve">CAPACITACION DISTRIBUIDORES </t>
  </si>
  <si>
    <t xml:space="preserve">DE ESCRITURACION </t>
  </si>
  <si>
    <t xml:space="preserve">REGISTRO PROMESAS DE VENTA </t>
  </si>
  <si>
    <t xml:space="preserve">UTILES, PAPELERIA Y FOTOCOPIAS </t>
  </si>
  <si>
    <t xml:space="preserve">RESULTADOS MATRICULAS Y TRASPASOS </t>
  </si>
  <si>
    <t xml:space="preserve">DECORACIONES </t>
  </si>
  <si>
    <t xml:space="preserve">MANEJO DE CARGA </t>
  </si>
  <si>
    <t xml:space="preserve">HISTORIA CLINICA </t>
  </si>
  <si>
    <t xml:space="preserve">AJUSTE AL PESO </t>
  </si>
  <si>
    <t xml:space="preserve">LLAMADAS TELEFONICAS </t>
  </si>
  <si>
    <t xml:space="preserve">CORRECCION MONETARIA </t>
  </si>
  <si>
    <t xml:space="preserve">INVERSIONES (CR) </t>
  </si>
  <si>
    <t xml:space="preserve">INVENTARIOS (CR) </t>
  </si>
  <si>
    <t xml:space="preserve">PROPIEDADES, PLANTA Y EQUIPO (CR) </t>
  </si>
  <si>
    <t xml:space="preserve">INTANGIBLES (CR) </t>
  </si>
  <si>
    <t xml:space="preserve">ACTIVOS DIFERIDOS </t>
  </si>
  <si>
    <t xml:space="preserve">OTROS ACTIVOS (CR) </t>
  </si>
  <si>
    <t xml:space="preserve">PASIVOS SUJETOS DE AJUSTE </t>
  </si>
  <si>
    <t xml:space="preserve">DEPRECIACION ACUMULADA (DB) </t>
  </si>
  <si>
    <t xml:space="preserve">DEPRECIACION DIFERIDA (CR) </t>
  </si>
  <si>
    <t xml:space="preserve">AGOTAMIENTO ACUMULADO (DB) </t>
  </si>
  <si>
    <t xml:space="preserve">AMORTIZACION ACUMULADA (DB) </t>
  </si>
  <si>
    <t xml:space="preserve">INGRESOS OPERACIONALES (DB) </t>
  </si>
  <si>
    <t xml:space="preserve">INGRESOS NO OPERACIONALES (DB) </t>
  </si>
  <si>
    <t xml:space="preserve">GASTOS OPERACIONALES DE ADMINISTRACION (CR) </t>
  </si>
  <si>
    <t xml:space="preserve">GASTOS OPERACIONALES DE VENTAS (CR) </t>
  </si>
  <si>
    <t xml:space="preserve">GASTOS NO OPERACIONALES (CR) </t>
  </si>
  <si>
    <t xml:space="preserve">COMPRAS (CR) </t>
  </si>
  <si>
    <t xml:space="preserve">COSTO DE VENTAS (CR) </t>
  </si>
  <si>
    <t xml:space="preserve">COSTOS DE PRODUCCION O DE OPERACION (DB) </t>
  </si>
  <si>
    <t xml:space="preserve">GASTOS </t>
  </si>
  <si>
    <t xml:space="preserve">OPERACIONALES DE ADMINISTRACION </t>
  </si>
  <si>
    <t xml:space="preserve">GASTOS DE PERSONAL </t>
  </si>
  <si>
    <t xml:space="preserve">SALARIO INTEGRAL </t>
  </si>
  <si>
    <t xml:space="preserve">SUELDOS </t>
  </si>
  <si>
    <t xml:space="preserve">JORNALES </t>
  </si>
  <si>
    <t xml:space="preserve">HORAS EXTRAS Y RECARGOS </t>
  </si>
  <si>
    <t xml:space="preserve">INCAPACIDADES </t>
  </si>
  <si>
    <t xml:space="preserve">AUXILIO DE TRANSPORTE </t>
  </si>
  <si>
    <t xml:space="preserve">PRIMAS EXTRALEGALES </t>
  </si>
  <si>
    <t xml:space="preserve">AMORTIZACION CALCULO ACTUARIAL PENSIONES DE JUBILACION </t>
  </si>
  <si>
    <t xml:space="preserve">CAPACITACION AL PERSONAL </t>
  </si>
  <si>
    <t xml:space="preserve">GASTOS DEPORTIVOS Y DE RECREACION </t>
  </si>
  <si>
    <t xml:space="preserve">APORTES AL I.S.S </t>
  </si>
  <si>
    <t xml:space="preserve">APORTES CAJAS DE COMPENSACION FAMILIAR </t>
  </si>
  <si>
    <t xml:space="preserve">APORTES I.C.B.F. </t>
  </si>
  <si>
    <t xml:space="preserve">SENA </t>
  </si>
  <si>
    <t xml:space="preserve">APORTES SINDICALES </t>
  </si>
  <si>
    <t xml:space="preserve">GASTOS MEDICOS Y DROGAS </t>
  </si>
  <si>
    <t xml:space="preserve">JUNTA DIRECTIVA </t>
  </si>
  <si>
    <t xml:space="preserve">REVISORÍA FISCAL </t>
  </si>
  <si>
    <t xml:space="preserve">AUDITORIA EXTERNA </t>
  </si>
  <si>
    <t xml:space="preserve">AVALUOS </t>
  </si>
  <si>
    <t xml:space="preserve">ASESORIA JURIDICA </t>
  </si>
  <si>
    <t xml:space="preserve">ASESORIA FINANCIERA </t>
  </si>
  <si>
    <t xml:space="preserve">ASESORIA TECNICA </t>
  </si>
  <si>
    <t xml:space="preserve">IMPUESTOS </t>
  </si>
  <si>
    <t xml:space="preserve">INDUSTRIA Y COMERCIO </t>
  </si>
  <si>
    <t xml:space="preserve">DE TIMBRES </t>
  </si>
  <si>
    <t xml:space="preserve">IVA DESCONTABLE </t>
  </si>
  <si>
    <t xml:space="preserve">AFILIACIONES Y SOSTENIMIENTO </t>
  </si>
  <si>
    <t xml:space="preserve">MANEJO </t>
  </si>
  <si>
    <t xml:space="preserve">CUMPLIMIENTO </t>
  </si>
  <si>
    <t xml:space="preserve">CORRIENTE DEBIL </t>
  </si>
  <si>
    <t xml:space="preserve">VIDA COLECTIVA </t>
  </si>
  <si>
    <t xml:space="preserve">INCENDIO </t>
  </si>
  <si>
    <t xml:space="preserve">TERREMOTO </t>
  </si>
  <si>
    <t xml:space="preserve">SUSTRACCION Y HURTO </t>
  </si>
  <si>
    <t xml:space="preserve">RESPONSABILIDAD CIVIL Y EXTRACONTRACTUAL </t>
  </si>
  <si>
    <t xml:space="preserve">VUELO </t>
  </si>
  <si>
    <t xml:space="preserve">ROTURA DE MAQUINARIA </t>
  </si>
  <si>
    <t xml:space="preserve">OBLIGATORIO ACCIDENTE DE TRANSITO </t>
  </si>
  <si>
    <t xml:space="preserve">LUCRO CESANTE </t>
  </si>
  <si>
    <t xml:space="preserve">ASEO Y VIGILANCIA </t>
  </si>
  <si>
    <t xml:space="preserve">TEMPORALES </t>
  </si>
  <si>
    <t xml:space="preserve">PROCESAMIENTO ELECTRONICO DE DATOS </t>
  </si>
  <si>
    <t xml:space="preserve">TELEFONO </t>
  </si>
  <si>
    <t xml:space="preserve">CORREO, PORTES Y TELEGRAMAS </t>
  </si>
  <si>
    <t xml:space="preserve">FAX Y TELEX </t>
  </si>
  <si>
    <t xml:space="preserve">TRANSPORTE, FLETES Y ACARREOS </t>
  </si>
  <si>
    <t xml:space="preserve">GAS </t>
  </si>
  <si>
    <t xml:space="preserve">NOTARIALES </t>
  </si>
  <si>
    <t xml:space="preserve">REGISTRO MERCANTIL </t>
  </si>
  <si>
    <t xml:space="preserve">TRAMITES Y LICENCIAS </t>
  </si>
  <si>
    <t xml:space="preserve">ADUANEROS </t>
  </si>
  <si>
    <t xml:space="preserve">CONSULARES </t>
  </si>
  <si>
    <t xml:space="preserve">MANTENIMIENTO Y REPARACIONES </t>
  </si>
  <si>
    <t xml:space="preserve">ADECUACION E INSTALACION </t>
  </si>
  <si>
    <t xml:space="preserve">INSTALACIONES ELECTRICAS </t>
  </si>
  <si>
    <t xml:space="preserve">ARREGLOS ORNAMENTALES </t>
  </si>
  <si>
    <t xml:space="preserve">REPARACIONES LOCATIVAS </t>
  </si>
  <si>
    <t xml:space="preserve">ALOJAMIENTO Y MANUTENCION </t>
  </si>
  <si>
    <t xml:space="preserve">PASAJES FLUVIALES Y/O MARITIMOS </t>
  </si>
  <si>
    <t xml:space="preserve">PASAJES AEREOS </t>
  </si>
  <si>
    <t xml:space="preserve">PASAJES TERRESTRES </t>
  </si>
  <si>
    <t xml:space="preserve">PASAJES FERREOS </t>
  </si>
  <si>
    <t xml:space="preserve">DEPRECIACIONES </t>
  </si>
  <si>
    <t xml:space="preserve">AMORTIZACIONES </t>
  </si>
  <si>
    <t xml:space="preserve">MUSICA AMBIENTAL </t>
  </si>
  <si>
    <t xml:space="preserve">TAXIS Y BUSES </t>
  </si>
  <si>
    <t xml:space="preserve">MICROFILMACION </t>
  </si>
  <si>
    <t xml:space="preserve">CASINO Y RESTAURANTE </t>
  </si>
  <si>
    <t xml:space="preserve">PARQUEADEROS </t>
  </si>
  <si>
    <t xml:space="preserve">INDEMNIZACION POR DAÑOS A TERCEROS </t>
  </si>
  <si>
    <t xml:space="preserve">POLVORA Y SIMILARES </t>
  </si>
  <si>
    <t xml:space="preserve">PROPIEDADES, PLANTA Y EQUIPO </t>
  </si>
  <si>
    <t xml:space="preserve">OPERACIONALES DE VENTAS </t>
  </si>
  <si>
    <t xml:space="preserve">REVISORIA FISCAL </t>
  </si>
  <si>
    <t xml:space="preserve">LICORES </t>
  </si>
  <si>
    <t xml:space="preserve">CERVEZAS </t>
  </si>
  <si>
    <t xml:space="preserve">CIGARRILLOS </t>
  </si>
  <si>
    <t xml:space="preserve">PROPAGANDA Y PUBLICIDAD </t>
  </si>
  <si>
    <t xml:space="preserve">FINANCIEROS - REAJUSTE DEL SISTEMA </t>
  </si>
  <si>
    <t xml:space="preserve">527001 a 527098 </t>
  </si>
  <si>
    <t xml:space="preserve">GASTOS EN NEGOCIACION CERTIFICADOS DE CAMBIO </t>
  </si>
  <si>
    <t xml:space="preserve">GASTOS MANEJO Y EMISION DE BONOS </t>
  </si>
  <si>
    <t xml:space="preserve">PRIMA AMORTIZADA </t>
  </si>
  <si>
    <t xml:space="preserve">PERDIDA EN VENTA Y RETIRO DE BIENES </t>
  </si>
  <si>
    <t xml:space="preserve">VENTA DE CARTERA </t>
  </si>
  <si>
    <t xml:space="preserve">VENTA DE PROPIEDADES PLANTA Y EQUIPO </t>
  </si>
  <si>
    <t xml:space="preserve">VENTA DE INTANGIBLES </t>
  </si>
  <si>
    <t xml:space="preserve">VENTA DE OTROS ACTIVOS </t>
  </si>
  <si>
    <t xml:space="preserve">RETIRO DE PROPIEDADES PLANTA Y EQUIPO </t>
  </si>
  <si>
    <t xml:space="preserve">RETIRO DE OTROS ACTIVOS </t>
  </si>
  <si>
    <t xml:space="preserve">PERDIDAS POR SINIESTROS </t>
  </si>
  <si>
    <t xml:space="preserve">GASTOS EXTRAORDINARIOS </t>
  </si>
  <si>
    <t xml:space="preserve">COSTAS Y PROCESOS JUDICIALES </t>
  </si>
  <si>
    <t xml:space="preserve">ACTIVIDADES CULTURALES Y CIVICAS </t>
  </si>
  <si>
    <t xml:space="preserve">COSTOS Y GASTOS DE EJERCICIOS ANTERIORES </t>
  </si>
  <si>
    <t xml:space="preserve">IMPUESTOS ASUMIDOS </t>
  </si>
  <si>
    <t xml:space="preserve">GASTOS DIVERSOS </t>
  </si>
  <si>
    <t xml:space="preserve">DEMANDAS LABORALES </t>
  </si>
  <si>
    <t xml:space="preserve">DEMANDAS POR INCUMPLIMIENTO DE CONTRATOS </t>
  </si>
  <si>
    <t xml:space="preserve">MULTAS, SANCIONES Y LITIGIOS </t>
  </si>
  <si>
    <t xml:space="preserve">CONSTITUCION DE GARANTIAS </t>
  </si>
  <si>
    <t xml:space="preserve">AMORTIZACION DE BIENES ENTREGADOS EN COMODATO </t>
  </si>
  <si>
    <t xml:space="preserve">IMPUESTO DE RENTA Y COMPLEMENTARIOS </t>
  </si>
  <si>
    <t xml:space="preserve">GANANCIAS Y PERDIDAS </t>
  </si>
  <si>
    <t xml:space="preserve">COSTOS DE VENTAS </t>
  </si>
  <si>
    <t xml:space="preserve">COSTO DE VENTAS Y DE PRESTACION DE SERVICIOS </t>
  </si>
  <si>
    <t xml:space="preserve">FORJA, PRENSADO, ESTAMPADO, LAMINADO DE METAL Y </t>
  </si>
  <si>
    <t xml:space="preserve">ALQUILER DE EQUIPO CON OPERARIO </t>
  </si>
  <si>
    <t xml:space="preserve">DE SERVICIO DE BOLSA </t>
  </si>
  <si>
    <t xml:space="preserve">DE MERCANCIAS </t>
  </si>
  <si>
    <t xml:space="preserve">620501 a 620598 </t>
  </si>
  <si>
    <t xml:space="preserve">DE MATERIAS PRIMAS </t>
  </si>
  <si>
    <t xml:space="preserve">621001 a 621098 </t>
  </si>
  <si>
    <t xml:space="preserve">DE MATERIALES INDIRECTOS </t>
  </si>
  <si>
    <t xml:space="preserve">621501 a 621598 </t>
  </si>
  <si>
    <t xml:space="preserve">COMPRA DE ENERGIA </t>
  </si>
  <si>
    <t xml:space="preserve">622001 a 622098 </t>
  </si>
  <si>
    <t xml:space="preserve">DEVOLUCIONES REBAJAS Y DESCUENTOS EN COMPRAS (CR) </t>
  </si>
  <si>
    <t xml:space="preserve">622501 a 622598 </t>
  </si>
  <si>
    <t xml:space="preserve">COSTOS DE PRODUCCION O DE OPERACION </t>
  </si>
  <si>
    <t xml:space="preserve">7101 a 7199 </t>
  </si>
  <si>
    <t xml:space="preserve">710101 a 719999 </t>
  </si>
  <si>
    <t xml:space="preserve">MANO DE OBRA DIRECTA </t>
  </si>
  <si>
    <t xml:space="preserve">7201 a 7299 </t>
  </si>
  <si>
    <t xml:space="preserve">720101 a 729999 </t>
  </si>
  <si>
    <t xml:space="preserve">COSTOS INDIRECTOS </t>
  </si>
  <si>
    <t xml:space="preserve">7301 a 7399 </t>
  </si>
  <si>
    <t xml:space="preserve">730101 a 739999 </t>
  </si>
  <si>
    <t xml:space="preserve">CONTRATOS DE SERVICIOS </t>
  </si>
  <si>
    <t xml:space="preserve">7401 a 7499 </t>
  </si>
  <si>
    <t xml:space="preserve">740101 a 749999 </t>
  </si>
  <si>
    <t xml:space="preserve">CUENTAS DE ORDEN DEUDORAS </t>
  </si>
  <si>
    <t xml:space="preserve">DERECHOS CONTINGENTES </t>
  </si>
  <si>
    <t xml:space="preserve">BIENES Y VALORES ENTREGADOS EN CUSTODIA </t>
  </si>
  <si>
    <t xml:space="preserve">VALORES MOBILIARIOS </t>
  </si>
  <si>
    <t xml:space="preserve">BIENES MUEBLES </t>
  </si>
  <si>
    <t xml:space="preserve">BIENES Y VALORES ENTREGADOS EN GARANTIA </t>
  </si>
  <si>
    <t xml:space="preserve">BIENES INMUEBLES </t>
  </si>
  <si>
    <t xml:space="preserve">CONTRATOS DE GANADO EN PARTICIPACION </t>
  </si>
  <si>
    <t xml:space="preserve">BIENES Y VALORES EN PODER DE TERCEROS </t>
  </si>
  <si>
    <t xml:space="preserve">EN ARRENDAMIENTO </t>
  </si>
  <si>
    <t xml:space="preserve">EN PRESTAMO </t>
  </si>
  <si>
    <t xml:space="preserve">EN DEPOSITO </t>
  </si>
  <si>
    <t xml:space="preserve">EN CONSIGNACION </t>
  </si>
  <si>
    <t xml:space="preserve">LITIGIOS Y/O DEMANDAS </t>
  </si>
  <si>
    <t xml:space="preserve">EJECUTIVOS </t>
  </si>
  <si>
    <t xml:space="preserve">INCUMPLIMIENTO DE CONTRATOS </t>
  </si>
  <si>
    <t xml:space="preserve">812501 a 812599 </t>
  </si>
  <si>
    <t xml:space="preserve">VALORES ADQUIRIDOS POR RECIBIR </t>
  </si>
  <si>
    <t xml:space="preserve">AJUSTES POR INFLACION. </t>
  </si>
  <si>
    <t xml:space="preserve">DEUDORAS FISCALES </t>
  </si>
  <si>
    <t xml:space="preserve">8201 a 8299 </t>
  </si>
  <si>
    <t xml:space="preserve">820101 a 829999 </t>
  </si>
  <si>
    <t xml:space="preserve">DEUDORAS DE CONTROL </t>
  </si>
  <si>
    <t xml:space="preserve">BIENES RECIBIDOS EN ARRENDAMIENTO FINANCIERO </t>
  </si>
  <si>
    <t xml:space="preserve">TITULOS DE INVERSION NO COLOCADOS </t>
  </si>
  <si>
    <t xml:space="preserve">PROPIEDADES PLANTA Y EQUIPO TOTALMENTE DEPRECIADOS, AGOTADOS Y/O AMORTIZADOS </t>
  </si>
  <si>
    <t xml:space="preserve">CREDITOS A FAVOR NO UTILIZADOS </t>
  </si>
  <si>
    <t xml:space="preserve">PAIS </t>
  </si>
  <si>
    <t xml:space="preserve">EXTERIOR </t>
  </si>
  <si>
    <t xml:space="preserve">ACTIVOS CASTIGADOS </t>
  </si>
  <si>
    <t xml:space="preserve">TITULOS DE INVERSION AMORTIZADOS </t>
  </si>
  <si>
    <t xml:space="preserve">CAPITALIZACION POR REVALORIZACION DE PATRIMONIO </t>
  </si>
  <si>
    <t xml:space="preserve">833501 a 833599 </t>
  </si>
  <si>
    <t xml:space="preserve">OTRAS CUENTAS DEUDORAS DE CONTROL </t>
  </si>
  <si>
    <t xml:space="preserve">CHEQUES POSTFECHADOS </t>
  </si>
  <si>
    <t xml:space="preserve">CERTIFICADOS DE DEPOSITO A TERMINO </t>
  </si>
  <si>
    <t xml:space="preserve">CHEQUES DEVUELTOS </t>
  </si>
  <si>
    <t xml:space="preserve">BIENES Y VALORES EN FIDEICOMISO </t>
  </si>
  <si>
    <t xml:space="preserve">INTERESES SOBRE DEUDAS VENCIDAS </t>
  </si>
  <si>
    <t xml:space="preserve">AJUSTES POR INFLACION ACTIVOS </t>
  </si>
  <si>
    <t xml:space="preserve">DERECHOS CONTINGENTES POR CONTRA (CR) </t>
  </si>
  <si>
    <t xml:space="preserve">8401 a 8499 </t>
  </si>
  <si>
    <t xml:space="preserve">840101 a 849999 </t>
  </si>
  <si>
    <t xml:space="preserve">DEUDORAS FISCALES POR CONTRA (CR) </t>
  </si>
  <si>
    <t xml:space="preserve">8501 a 8599 </t>
  </si>
  <si>
    <t xml:space="preserve">850101 a 859999 </t>
  </si>
  <si>
    <t xml:space="preserve">DEUDORAS DE CONTROL POR CONTRA (CR) </t>
  </si>
  <si>
    <t xml:space="preserve">8601 a 8699 </t>
  </si>
  <si>
    <t xml:space="preserve">860101 a 869999 </t>
  </si>
  <si>
    <t xml:space="preserve">CUENTAS DE ORDEN ACREEDORAS </t>
  </si>
  <si>
    <t xml:space="preserve">RESPONSABILIDADES CONTINGENTES </t>
  </si>
  <si>
    <t xml:space="preserve">BIENES Y VALORES RECIBIDOS EN CUSTODIA </t>
  </si>
  <si>
    <t xml:space="preserve">BIENES Y VALORES RECIBIDOS EN GARANTIA </t>
  </si>
  <si>
    <t xml:space="preserve">BIENES Y VALORES RECIBIDOS DE TERCEROS </t>
  </si>
  <si>
    <t xml:space="preserve">EN COMODATO </t>
  </si>
  <si>
    <t xml:space="preserve">ADMINISTRATIVOS O ARBITRALES </t>
  </si>
  <si>
    <t xml:space="preserve">TRIBUTARIOS </t>
  </si>
  <si>
    <t xml:space="preserve">912501 a 912599 </t>
  </si>
  <si>
    <t xml:space="preserve">CONTRATOS DE ADMINISTRACION DELEGADA </t>
  </si>
  <si>
    <t xml:space="preserve">913001 a 913099 </t>
  </si>
  <si>
    <t xml:space="preserve">913501 a 913599 </t>
  </si>
  <si>
    <t xml:space="preserve">OTRAS RESPONSABILIDADES CONTINGENTES </t>
  </si>
  <si>
    <t xml:space="preserve">919501 a 919599 </t>
  </si>
  <si>
    <t xml:space="preserve">ACREEDORAS FISCALES </t>
  </si>
  <si>
    <t xml:space="preserve">9201 a 9299 </t>
  </si>
  <si>
    <t xml:space="preserve">920101 a 929999 </t>
  </si>
  <si>
    <t xml:space="preserve">ACREEDORAS DE CONTROL </t>
  </si>
  <si>
    <t xml:space="preserve">CONTRATOS DE ARRENDAMIENTO FINANCIERO </t>
  </si>
  <si>
    <t xml:space="preserve">OTRAS CUENTAS DE ORDEN ACREEDORAS DE CONTROL </t>
  </si>
  <si>
    <t xml:space="preserve">DOCUMENTOS POR COBRAR DESCONTADOS </t>
  </si>
  <si>
    <t xml:space="preserve">CONVENIOS DE PAGO </t>
  </si>
  <si>
    <t xml:space="preserve">CONTRATOS DE CONSTRUCCIONES E INSTALACIONES POR EJECUTAR </t>
  </si>
  <si>
    <t xml:space="preserve">PEDIDOS COLOCADOS </t>
  </si>
  <si>
    <t xml:space="preserve">ADJUDICACIONES PENDIENTES DE LEGALIZAR </t>
  </si>
  <si>
    <t xml:space="preserve">RESERVA ARTICULO 3o. LEY 4/80 </t>
  </si>
  <si>
    <t xml:space="preserve">RESERVA COSTO REPOSICION SEMOVIENTES </t>
  </si>
  <si>
    <t xml:space="preserve">AJUSTES POR INFLACION PATRIMONIO </t>
  </si>
  <si>
    <t xml:space="preserve">DIVIDENDOS O PARTICIPACIONES DECRETADAS EN ACCIONES, CUOTAS O PARTES DE INTERES SOCIAL </t>
  </si>
  <si>
    <t xml:space="preserve">RESPONSABILIDADES CONTINGENTES POR CONTRA (DB) </t>
  </si>
  <si>
    <t xml:space="preserve">9401 a 9499 </t>
  </si>
  <si>
    <t xml:space="preserve">940101 a 949999 </t>
  </si>
  <si>
    <t xml:space="preserve">ACREEDORAS FISCALES POR CONTRA (DB) </t>
  </si>
  <si>
    <t xml:space="preserve">9501 a 9599 </t>
  </si>
  <si>
    <t xml:space="preserve">950101 a 959999 </t>
  </si>
  <si>
    <t xml:space="preserve">ACREEDORAS DE CONTROL POR CONTRA (DB) </t>
  </si>
  <si>
    <t xml:space="preserve">9601 a 9699 </t>
  </si>
  <si>
    <t xml:space="preserve">960101 a 969999 </t>
  </si>
  <si>
    <t>CUENTA NO</t>
  </si>
  <si>
    <t>NOMBRE CTA</t>
  </si>
  <si>
    <t>DV</t>
  </si>
  <si>
    <t xml:space="preserve">TIPO </t>
  </si>
  <si>
    <t>DIFERENCIA</t>
  </si>
  <si>
    <t>COMPUTADOR MARCA DELL</t>
  </si>
  <si>
    <t>IVA - REGIMEN COMÚN</t>
  </si>
  <si>
    <t>IMPUESTO A LAS VENTAS RETENIDO</t>
  </si>
  <si>
    <t>#</t>
  </si>
  <si>
    <t>IVA GENERADO</t>
  </si>
  <si>
    <t>IVA DESCONTABLE</t>
  </si>
  <si>
    <t>INVENTARIO PERMANENTE - PEPS</t>
  </si>
  <si>
    <t>Producto</t>
  </si>
  <si>
    <t>Cantidad Maxima</t>
  </si>
  <si>
    <t>Cantidad Mínima</t>
  </si>
  <si>
    <t>Método</t>
  </si>
  <si>
    <t>FECHA</t>
  </si>
  <si>
    <t>DETALLE</t>
  </si>
  <si>
    <t>ENTRADAS</t>
  </si>
  <si>
    <t>SALIDAS</t>
  </si>
  <si>
    <t>SALDOS</t>
  </si>
  <si>
    <t>FRA NO.</t>
  </si>
  <si>
    <t>CANTIDAD</t>
  </si>
  <si>
    <t>VR. UNITARIO</t>
  </si>
  <si>
    <t>VR. TOTAL</t>
  </si>
  <si>
    <t>TOTAL</t>
  </si>
  <si>
    <t xml:space="preserve">Costos </t>
  </si>
  <si>
    <t>PEPS</t>
  </si>
  <si>
    <t>ZAPATOS</t>
  </si>
  <si>
    <t>SALDO</t>
  </si>
  <si>
    <t>CHEQUE</t>
  </si>
  <si>
    <t>PROVEEDORES NACIONALES</t>
  </si>
  <si>
    <t>IMPUESTO DE INDUSTRIA Y COMERCIO RETENIDO</t>
  </si>
  <si>
    <t>CONTACTO</t>
  </si>
  <si>
    <t>OBSERVACIONES</t>
  </si>
  <si>
    <t>CLIENTE</t>
  </si>
  <si>
    <t>FACTURA No.</t>
  </si>
  <si>
    <t>VALOR</t>
  </si>
  <si>
    <t>CONTROL CARTERA (CUENTAS POR COBRAR)</t>
  </si>
  <si>
    <t>RETE-IVA</t>
  </si>
  <si>
    <t>RETE-ICA</t>
  </si>
  <si>
    <t>RETE-FTE</t>
  </si>
  <si>
    <t>F. Emision</t>
  </si>
  <si>
    <t>F. Vencimiento</t>
  </si>
  <si>
    <t>Nuevo Saldo</t>
  </si>
  <si>
    <t>TELEFONOS</t>
  </si>
  <si>
    <t>F. Pago O Abono</t>
  </si>
  <si>
    <t>PROVEEDOR</t>
  </si>
  <si>
    <t>CONTROL DE CUENTAS POR PAGAR A PROVEEDORES</t>
  </si>
  <si>
    <t>V. Pagado o Abonado</t>
  </si>
  <si>
    <t>NETO X COBRAR</t>
  </si>
  <si>
    <t>IVA DESCON</t>
  </si>
  <si>
    <t>NETO X PAGAR</t>
  </si>
  <si>
    <t>F. Recibido</t>
  </si>
  <si>
    <t>CONTROL DIFERIDOS Y CUENTAS POR AJUSTAR</t>
  </si>
  <si>
    <t>CUENTA</t>
  </si>
  <si>
    <t>Nit. 800.321.322-6</t>
  </si>
  <si>
    <r>
      <rPr>
        <sz val="12"/>
        <rFont val="Arial"/>
        <family val="2"/>
      </rPr>
      <t>95</t>
    </r>
  </si>
  <si>
    <r>
      <rPr>
        <sz val="12"/>
        <rFont val="Arial"/>
        <family val="2"/>
      </rPr>
      <t>$ 2,611,000</t>
    </r>
  </si>
  <si>
    <r>
      <rPr>
        <sz val="12"/>
        <rFont val="Arial"/>
        <family val="2"/>
      </rPr>
      <t>Tabla Art 383 del E.T</t>
    </r>
  </si>
  <si>
    <r>
      <rPr>
        <sz val="12"/>
        <rFont val="Arial"/>
        <family val="2"/>
      </rPr>
      <t>128.96</t>
    </r>
  </si>
  <si>
    <r>
      <rPr>
        <sz val="12"/>
        <rFont val="Arial"/>
        <family val="2"/>
      </rPr>
      <t>$ 3,544,000</t>
    </r>
  </si>
  <si>
    <r>
      <rPr>
        <sz val="12"/>
        <rFont val="Arial"/>
        <family val="2"/>
      </rPr>
      <t>Tabla Art 384 del E.T</t>
    </r>
  </si>
  <si>
    <r>
      <rPr>
        <sz val="12"/>
        <rFont val="Arial"/>
        <family val="2"/>
      </rPr>
      <t>No Aplica</t>
    </r>
  </si>
  <si>
    <r>
      <rPr>
        <sz val="12"/>
        <rFont val="Arial"/>
        <family val="2"/>
      </rPr>
      <t>$ 1</t>
    </r>
  </si>
  <si>
    <r>
      <rPr>
        <sz val="12"/>
        <rFont val="Arial"/>
        <family val="2"/>
      </rPr>
      <t>20%</t>
    </r>
  </si>
  <si>
    <r>
      <rPr>
        <sz val="12"/>
        <rFont val="Arial"/>
        <family val="2"/>
      </rPr>
      <t>27</t>
    </r>
  </si>
  <si>
    <r>
      <rPr>
        <sz val="12"/>
        <rFont val="Arial"/>
        <family val="2"/>
      </rPr>
      <t>$ 742,000</t>
    </r>
  </si>
  <si>
    <r>
      <rPr>
        <sz val="12"/>
        <rFont val="Arial"/>
        <family val="2"/>
      </rPr>
      <t>2.5%</t>
    </r>
  </si>
  <si>
    <r>
      <rPr>
        <sz val="12"/>
        <rFont val="Arial"/>
        <family val="2"/>
      </rPr>
      <t>3.5%</t>
    </r>
  </si>
  <si>
    <r>
      <rPr>
        <sz val="12"/>
        <rFont val="Arial"/>
        <family val="2"/>
      </rPr>
      <t>1.0%</t>
    </r>
  </si>
  <si>
    <r>
      <rPr>
        <sz val="12"/>
        <rFont val="Arial"/>
        <family val="2"/>
      </rPr>
      <t>Desde $1 hasta $549.700.000</t>
    </r>
  </si>
  <si>
    <r>
      <rPr>
        <sz val="12"/>
        <rFont val="Arial"/>
        <family val="2"/>
      </rPr>
      <t>20,000</t>
    </r>
  </si>
  <si>
    <r>
      <rPr>
        <sz val="12"/>
        <rFont val="Arial"/>
        <family val="2"/>
      </rPr>
      <t>$549.701.000</t>
    </r>
  </si>
  <si>
    <r>
      <rPr>
        <sz val="12"/>
        <rFont val="Arial"/>
        <family val="2"/>
      </rPr>
      <t>92</t>
    </r>
  </si>
  <si>
    <r>
      <rPr>
        <sz val="12"/>
        <rFont val="Arial"/>
        <family val="2"/>
      </rPr>
      <t>$ 2,529,000</t>
    </r>
  </si>
  <si>
    <r>
      <rPr>
        <sz val="12"/>
        <rFont val="Arial"/>
        <family val="2"/>
      </rPr>
      <t>1.5%</t>
    </r>
  </si>
  <si>
    <r>
      <rPr>
        <sz val="12"/>
        <rFont val="Arial"/>
        <family val="2"/>
      </rPr>
      <t>160</t>
    </r>
  </si>
  <si>
    <r>
      <rPr>
        <sz val="12"/>
        <rFont val="Arial"/>
        <family val="2"/>
      </rPr>
      <t>$ 4,398,000</t>
    </r>
  </si>
  <si>
    <r>
      <rPr>
        <sz val="12"/>
        <rFont val="Arial"/>
        <family val="2"/>
      </rPr>
      <t>0.5%</t>
    </r>
  </si>
  <si>
    <r>
      <rPr>
        <sz val="12"/>
        <rFont val="Arial"/>
        <family val="2"/>
      </rPr>
      <t>0.1%</t>
    </r>
  </si>
  <si>
    <r>
      <rPr>
        <sz val="12"/>
        <rFont val="Arial"/>
        <family val="2"/>
      </rPr>
      <t>4</t>
    </r>
  </si>
  <si>
    <r>
      <rPr>
        <sz val="12"/>
        <rFont val="Arial"/>
        <family val="2"/>
      </rPr>
      <t>$ 110,000</t>
    </r>
  </si>
  <si>
    <r>
      <rPr>
        <sz val="12"/>
        <rFont val="Arial"/>
        <family val="2"/>
      </rPr>
      <t>4%</t>
    </r>
  </si>
  <si>
    <r>
      <rPr>
        <sz val="12"/>
        <rFont val="Arial"/>
        <family val="2"/>
      </rPr>
      <t>6%</t>
    </r>
  </si>
  <si>
    <r>
      <rPr>
        <sz val="12"/>
        <rFont val="Arial"/>
        <family val="2"/>
      </rPr>
      <t>1%</t>
    </r>
  </si>
  <si>
    <r>
      <rPr>
        <sz val="12"/>
        <rFont val="Arial"/>
        <family val="2"/>
      </rPr>
      <t>2%</t>
    </r>
  </si>
  <si>
    <r>
      <rPr>
        <sz val="12"/>
        <rFont val="Arial"/>
        <family val="2"/>
      </rPr>
      <t>11%</t>
    </r>
  </si>
  <si>
    <r>
      <rPr>
        <sz val="12"/>
        <rFont val="Arial"/>
        <family val="2"/>
      </rPr>
      <t>10%</t>
    </r>
  </si>
  <si>
    <r>
      <rPr>
        <sz val="12"/>
        <rFont val="Arial"/>
        <family val="2"/>
      </rPr>
      <t>7%</t>
    </r>
  </si>
  <si>
    <r>
      <rPr>
        <sz val="12"/>
        <rFont val="Arial"/>
        <family val="2"/>
      </rPr>
      <t>48</t>
    </r>
  </si>
  <si>
    <r>
      <rPr>
        <sz val="12"/>
        <rFont val="Arial"/>
        <family val="2"/>
      </rPr>
      <t>$ 1,319,000</t>
    </r>
  </si>
  <si>
    <r>
      <rPr>
        <sz val="12"/>
        <rFont val="Arial"/>
        <family val="2"/>
      </rPr>
      <t>25% o 20%</t>
    </r>
  </si>
  <si>
    <r>
      <rPr>
        <sz val="12"/>
        <rFont val="Arial"/>
        <family val="2"/>
      </rPr>
      <t>15% del IVA</t>
    </r>
  </si>
  <si>
    <r>
      <rPr>
        <sz val="12"/>
        <rFont val="Arial"/>
        <family val="2"/>
      </rPr>
      <t>14% o 25%</t>
    </r>
  </si>
  <si>
    <r>
      <rPr>
        <sz val="12"/>
        <rFont val="Arial"/>
        <family val="2"/>
      </rPr>
      <t>25%</t>
    </r>
  </si>
  <si>
    <r>
      <rPr>
        <sz val="12"/>
        <rFont val="Arial"/>
        <family val="2"/>
      </rPr>
      <t>14%</t>
    </r>
  </si>
  <si>
    <r>
      <rPr>
        <sz val="10"/>
        <rFont val="Arial"/>
        <family val="2"/>
      </rPr>
      <t>Ingresos originados en la prestación de servicios de manera personal o de la realización de una actividad económica por cuenta y riesgo del empleador o contratante, mediante una vinculación laboral o legal y reglamentaria o de cualquier otra naturaleza, independientemente de su denominación.</t>
    </r>
  </si>
  <si>
    <r>
      <rPr>
        <sz val="10"/>
        <rFont val="Arial"/>
        <family val="2"/>
      </rPr>
      <t>Tarifa mínima de retención en la fuente para quienes clasifiquen en la categoría tributaria de "empleados" y durante el año 2013 hayan obtenido ingresos superiores a 4.073 UVT ($109.323.000)</t>
    </r>
  </si>
  <si>
    <r>
      <rPr>
        <sz val="10"/>
        <rFont val="Arial"/>
        <family val="2"/>
      </rPr>
      <t>Indemnizaciones salariales a empleados con sueldo superior a 10 SMMLV (Art. 401-3 ET)</t>
    </r>
  </si>
  <si>
    <r>
      <rPr>
        <sz val="10"/>
        <rFont val="Arial"/>
        <family val="2"/>
      </rPr>
      <t>Compras en general (Declarantes de renta).</t>
    </r>
  </si>
  <si>
    <r>
      <rPr>
        <sz val="10"/>
        <rFont val="Arial"/>
        <family val="2"/>
      </rPr>
      <t>Compras en general (No declarantes de renta).</t>
    </r>
  </si>
  <si>
    <r>
      <rPr>
        <sz val="10"/>
        <rFont val="Arial"/>
        <family val="2"/>
      </rPr>
      <t>Adquisición de vehículos.</t>
    </r>
  </si>
  <si>
    <r>
      <rPr>
        <sz val="10"/>
        <rFont val="Arial"/>
        <family val="2"/>
      </rPr>
      <t>Adquisición de bienes raíces para vivienda de habitación por las primeras 20.000 UVT</t>
    </r>
  </si>
  <si>
    <r>
      <rPr>
        <sz val="10"/>
        <rFont val="Arial"/>
        <family val="2"/>
      </rPr>
      <t>Adquisición de bienes raíces para vivienda de habitación sobre el exceso de las primeras 20.000 UVT</t>
    </r>
  </si>
  <si>
    <r>
      <rPr>
        <sz val="10"/>
        <rFont val="Arial"/>
        <family val="2"/>
      </rPr>
      <t>Adquisición de bienes raíces para uso diferente a vivienda de habitación.</t>
    </r>
  </si>
  <si>
    <r>
      <rPr>
        <sz val="10"/>
        <rFont val="Arial"/>
        <family val="2"/>
      </rPr>
      <t>Compras de bienes y productos agricolas o pecuarios sin procesamiento industrial.</t>
    </r>
  </si>
  <si>
    <r>
      <rPr>
        <sz val="10"/>
        <rFont val="Arial"/>
        <family val="2"/>
      </rPr>
      <t>Compra de café pergamino o cereza.</t>
    </r>
  </si>
  <si>
    <r>
      <rPr>
        <sz val="10"/>
        <rFont val="Arial"/>
        <family val="2"/>
      </rPr>
      <t>Compra de combustible o derivados del petroleo.</t>
    </r>
  </si>
  <si>
    <r>
      <rPr>
        <sz val="10"/>
        <rFont val="Arial"/>
        <family val="2"/>
      </rPr>
      <t>Servicios en general (Declarantes de renta).</t>
    </r>
  </si>
  <si>
    <r>
      <rPr>
        <sz val="10"/>
        <rFont val="Arial"/>
        <family val="2"/>
      </rPr>
      <t>Servicios en general (No declarantes de renta).</t>
    </r>
  </si>
  <si>
    <r>
      <rPr>
        <sz val="10"/>
        <rFont val="Arial"/>
        <family val="2"/>
      </rPr>
      <t>Servicios prestados por empresas temporales.</t>
    </r>
  </si>
  <si>
    <r>
      <rPr>
        <sz val="10"/>
        <rFont val="Arial"/>
        <family val="2"/>
      </rPr>
      <t>Servicios de vigilancia y aseo prestados por empresas de vigilancia y aseo.</t>
    </r>
  </si>
  <si>
    <r>
      <rPr>
        <sz val="10"/>
        <rFont val="Arial"/>
        <family val="2"/>
      </rPr>
      <t>Servicios integrales de salud</t>
    </r>
  </si>
  <si>
    <r>
      <rPr>
        <sz val="10"/>
        <rFont val="Arial"/>
        <family val="2"/>
      </rPr>
      <t>Servicios de hoteles, restaurantes, hospedaje. (Declarantes de renta)</t>
    </r>
  </si>
  <si>
    <r>
      <rPr>
        <sz val="10"/>
        <rFont val="Arial"/>
        <family val="2"/>
      </rPr>
      <t>Servicios de hoteles, restaurantes, hospedaje. (No declarantes de renta)</t>
    </r>
  </si>
  <si>
    <r>
      <rPr>
        <sz val="10"/>
        <rFont val="Arial"/>
        <family val="2"/>
      </rPr>
      <t>Servicios de transporte nacional de carga (terrestre, marítimo o aéreo)</t>
    </r>
  </si>
  <si>
    <r>
      <rPr>
        <sz val="10"/>
        <rFont val="Arial"/>
        <family val="2"/>
      </rPr>
      <t>Servicios de transporte nacional de pasajeros terrestre. (Declarantes de renta)</t>
    </r>
  </si>
  <si>
    <r>
      <rPr>
        <sz val="10"/>
        <rFont val="Arial"/>
        <family val="2"/>
      </rPr>
      <t>Servicios de transporte nacional de pasajeros terrestre. (No declarantes de renta)</t>
    </r>
  </si>
  <si>
    <r>
      <rPr>
        <sz val="10"/>
        <rFont val="Arial"/>
        <family val="2"/>
      </rPr>
      <t>Servicios de transporte nacional de pasajeros. (aéreo, marítimo)</t>
    </r>
  </si>
  <si>
    <r>
      <rPr>
        <sz val="10"/>
        <rFont val="Arial"/>
        <family val="2"/>
      </rPr>
      <t>Servicio de transporte internacional de carga (terrestre)</t>
    </r>
  </si>
  <si>
    <r>
      <rPr>
        <sz val="10"/>
        <rFont val="Arial"/>
        <family val="2"/>
      </rPr>
      <t>Servicios de transporte internacional de pasajeros (terrestre)</t>
    </r>
  </si>
  <si>
    <r>
      <rPr>
        <sz val="10"/>
        <rFont val="Arial"/>
        <family val="2"/>
      </rPr>
      <t>Arrendamiento de bienes muebles</t>
    </r>
  </si>
  <si>
    <r>
      <rPr>
        <sz val="10"/>
        <rFont val="Arial"/>
        <family val="2"/>
      </rPr>
      <t>Arrendamiento de bienes raíces (Declarantes de renta)</t>
    </r>
  </si>
  <si>
    <r>
      <rPr>
        <sz val="10"/>
        <rFont val="Arial"/>
        <family val="2"/>
      </rPr>
      <t>Arrendamiento de bienes raíces. (No declarantes de renta)</t>
    </r>
  </si>
  <si>
    <r>
      <rPr>
        <sz val="10"/>
        <rFont val="Arial"/>
        <family val="2"/>
      </rPr>
      <t>Contratos de consultoría y administración delegada (cuando el beneficiario del pago sea una persona jurídica o asimilada)</t>
    </r>
  </si>
  <si>
    <r>
      <rPr>
        <sz val="10"/>
        <rFont val="Arial"/>
        <family val="2"/>
      </rPr>
      <t>Contratos de consultoría y administración delegada (cuando el beneficiario del pago sea una persona natural No Declarante)</t>
    </r>
  </si>
  <si>
    <r>
      <rPr>
        <sz val="10"/>
        <rFont val="Arial"/>
        <family val="2"/>
      </rPr>
      <t>Contratos de consultoría en ingeniería de proyectos de infraestructura y edificaciones (Declarantes de Renta)</t>
    </r>
  </si>
  <si>
    <r>
      <rPr>
        <sz val="10"/>
        <rFont val="Arial"/>
        <family val="2"/>
      </rPr>
      <t>Contratos de consultoría en ingeniería de proyectos de infraestructura y edificaciones, a favor de PN No obligadas a presentar declaración de Renta.(Dcto. 1141 de 2010)</t>
    </r>
  </si>
  <si>
    <r>
      <rPr>
        <sz val="10"/>
        <rFont val="Arial"/>
        <family val="2"/>
      </rPr>
      <t>Prestación de servicios de sísmica para el sector hidrocarburos. Pagos o abonos en cuenta que realicen las personas jurídicas, las sociedades de hecho y las demás entidades y personas naturales a PN, PJ o asimiladas obligados a declarar renta. Dcto 1140 de 2010. Para No declarantes de renta la tarifa es del 10%</t>
    </r>
  </si>
  <si>
    <r>
      <rPr>
        <sz val="10"/>
        <rFont val="Arial"/>
        <family val="2"/>
      </rPr>
      <t>Contratos de construcción, urbanización o confección de obra material de bien inmueble.</t>
    </r>
  </si>
  <si>
    <r>
      <rPr>
        <sz val="10"/>
        <rFont val="Arial"/>
        <family val="2"/>
      </rPr>
      <t>Honorarios y Comisiones (Declarante de renta).</t>
    </r>
  </si>
  <si>
    <r>
      <rPr>
        <sz val="10"/>
        <rFont val="Arial"/>
        <family val="2"/>
      </rPr>
      <t>Honorarios y Comisiones (No declarante de renta).</t>
    </r>
  </si>
  <si>
    <r>
      <rPr>
        <sz val="10"/>
        <rFont val="Arial"/>
        <family val="2"/>
      </rPr>
      <t>Servicios de licenciamiento o derecho de uso de software (Residentes o domiciliados obligados a declarar)</t>
    </r>
  </si>
  <si>
    <r>
      <rPr>
        <sz val="10"/>
        <rFont val="Arial"/>
        <family val="2"/>
      </rPr>
      <t>Actividades de análisis, diseño, desarrollo, implementación, mantenimiento, ajustes, pruebas, suministro y documentación, fases necesarias en la elaboración de programas de informática, sean o no personalizados, así como el diseño de páginas web y consultoría en programas de informática.</t>
    </r>
  </si>
  <si>
    <r>
      <rPr>
        <sz val="10"/>
        <rFont val="Arial"/>
        <family val="2"/>
      </rPr>
      <t>Rendimientos Financieros en general.</t>
    </r>
  </si>
  <si>
    <r>
      <rPr>
        <sz val="10"/>
        <rFont val="Arial"/>
        <family val="2"/>
      </rPr>
      <t>Rendimientos Financieros provenientes de títulos de renta fija.</t>
    </r>
  </si>
  <si>
    <r>
      <rPr>
        <sz val="10"/>
        <rFont val="Arial"/>
        <family val="2"/>
      </rPr>
      <t>Loterias, Rifas, Apuestas y Similares.</t>
    </r>
  </si>
  <si>
    <r>
      <rPr>
        <sz val="10"/>
        <rFont val="Arial"/>
        <family val="2"/>
      </rPr>
      <t>Enajenación de Activos Fijos.</t>
    </r>
  </si>
  <si>
    <r>
      <rPr>
        <sz val="10"/>
        <rFont val="Arial"/>
        <family val="2"/>
      </rPr>
      <t>Pagos a establecimientos comerciales realizados con tarjeta débito o crédito.</t>
    </r>
  </si>
  <si>
    <r>
      <rPr>
        <sz val="10"/>
        <rFont val="Arial"/>
        <family val="2"/>
      </rPr>
      <t>Emolumentos eclesiásticos efectuados a personas naturales que sean declarantes de renta.</t>
    </r>
  </si>
  <si>
    <r>
      <rPr>
        <sz val="10"/>
        <rFont val="Arial"/>
        <family val="2"/>
      </rPr>
      <t>Emolumentos eclesiásticos efectuados a personas naturales que NO sean declarantes de renta.</t>
    </r>
  </si>
  <si>
    <r>
      <rPr>
        <sz val="10"/>
        <rFont val="Arial"/>
        <family val="2"/>
      </rPr>
      <t>Dividendos gravados.</t>
    </r>
  </si>
  <si>
    <r>
      <rPr>
        <sz val="10"/>
        <rFont val="Arial"/>
        <family val="2"/>
      </rPr>
      <t>Retención en la fuente del IVA por compras de bienes gravados.</t>
    </r>
  </si>
  <si>
    <r>
      <rPr>
        <sz val="10"/>
        <rFont val="Arial"/>
        <family val="2"/>
      </rPr>
      <t>Retención en la fuente del IVA por Servicios gravados.</t>
    </r>
  </si>
  <si>
    <r>
      <rPr>
        <sz val="10"/>
        <rFont val="Arial"/>
        <family val="2"/>
      </rPr>
      <t>Retención en la fuente del IVA aplicable a operaciones con tarjetas débito o crédito.</t>
    </r>
  </si>
  <si>
    <r>
      <rPr>
        <sz val="10"/>
        <rFont val="Arial"/>
        <family val="2"/>
      </rPr>
      <t>Dividendos y participaciones gravadas en Colombia.</t>
    </r>
  </si>
  <si>
    <r>
      <rPr>
        <sz val="10"/>
        <rFont val="Arial"/>
        <family val="2"/>
      </rPr>
      <t>Intereses, comisiones, honorarios, regalías, arrendamientos, compensaciones por servicios personales, o explotación de toda especie de propiedad industrial.</t>
    </r>
  </si>
  <si>
    <r>
      <rPr>
        <sz val="10"/>
        <rFont val="Arial"/>
        <family val="2"/>
      </rPr>
      <t>Consultorías, servicios técnicos y de asistencia técnica, bien sea que se presten en Colombia o desde el exterior.</t>
    </r>
  </si>
  <si>
    <r>
      <rPr>
        <sz val="10"/>
        <rFont val="Arial"/>
        <family val="2"/>
      </rPr>
      <t>Los pagos o abonos en cuenta por concepto de rendimientos financieros, realizados a personas no residentes o no domiciliadas en el país, originados en créditos obtenidos en el exterior por término igual o superior a un (1) año o por concepto de intereses o costos financieros del canon de arrendamiento originados en contratos de leasing que se celebre directamente o a través de compañías de leasing con empresas extranjeras sin domicilio en Colombia. (Art 47 Ley 1430 de 2010)</t>
    </r>
  </si>
  <si>
    <r>
      <rPr>
        <b/>
        <sz val="10"/>
        <rFont val="Arial"/>
        <family val="2"/>
      </rPr>
      <t>Rentas de Trabajo (asalariados y trabajadores independientes que clasifiquen en la categoría tributaria de "empleados")</t>
    </r>
  </si>
  <si>
    <r>
      <rPr>
        <b/>
        <sz val="10"/>
        <rFont val="Arial"/>
        <family val="2"/>
      </rPr>
      <t>Compras</t>
    </r>
  </si>
  <si>
    <r>
      <rPr>
        <b/>
        <sz val="10"/>
        <rFont val="Arial"/>
        <family val="2"/>
      </rPr>
      <t>Servicios</t>
    </r>
  </si>
  <si>
    <r>
      <rPr>
        <b/>
        <sz val="10"/>
        <rFont val="Arial"/>
        <family val="2"/>
      </rPr>
      <t>Arrendamientos</t>
    </r>
  </si>
  <si>
    <r>
      <rPr>
        <b/>
        <sz val="10"/>
        <rFont val="Arial"/>
        <family val="2"/>
      </rPr>
      <t>Contratos</t>
    </r>
  </si>
  <si>
    <r>
      <rPr>
        <b/>
        <sz val="10"/>
        <rFont val="Arial"/>
        <family val="2"/>
      </rPr>
      <t>Otros conceptos tributarios</t>
    </r>
  </si>
  <si>
    <r>
      <rPr>
        <b/>
        <sz val="10"/>
        <rFont val="Arial"/>
        <family val="2"/>
      </rPr>
      <t>Retención en la fuente de IVA</t>
    </r>
  </si>
  <si>
    <r>
      <rPr>
        <b/>
        <sz val="10"/>
        <rFont val="Arial"/>
        <family val="2"/>
      </rPr>
      <t>Pagos al exterior</t>
    </r>
  </si>
  <si>
    <t>VALOR UVT AÑO 2014</t>
  </si>
  <si>
    <r>
      <rPr>
        <b/>
        <sz val="10"/>
        <color theme="0"/>
        <rFont val="Arial"/>
        <family val="2"/>
      </rPr>
      <t>Rubro</t>
    </r>
  </si>
  <si>
    <r>
      <rPr>
        <b/>
        <sz val="10"/>
        <color theme="0"/>
        <rFont val="Arial"/>
        <family val="2"/>
      </rPr>
      <t>Concepto</t>
    </r>
  </si>
  <si>
    <r>
      <rPr>
        <b/>
        <sz val="12"/>
        <color theme="0"/>
        <rFont val="Arial"/>
        <family val="2"/>
      </rPr>
      <t>A partir de (cifra en UVT)</t>
    </r>
  </si>
  <si>
    <r>
      <rPr>
        <b/>
        <sz val="12"/>
        <color theme="0"/>
        <rFont val="Arial"/>
        <family val="2"/>
      </rPr>
      <t>A partir de (cifra en pesos)</t>
    </r>
  </si>
  <si>
    <r>
      <rPr>
        <b/>
        <sz val="12"/>
        <color theme="0"/>
        <rFont val="Arial"/>
        <family val="2"/>
      </rPr>
      <t>Tarifa</t>
    </r>
  </si>
  <si>
    <t>Los Datos resaltados en rojo del CREE, solo aplican para el VENDEDOR</t>
  </si>
  <si>
    <t>PANTALONES</t>
  </si>
  <si>
    <t>BLUSAS</t>
  </si>
  <si>
    <t>PANTALONETAS</t>
  </si>
  <si>
    <t>VENTA DE PANTALONES</t>
  </si>
  <si>
    <t>VENTA DE BLUSAS</t>
  </si>
  <si>
    <t>VENTA DE PANTALONETAS</t>
  </si>
  <si>
    <t>DEVOLUCION DE PANTALONES</t>
  </si>
  <si>
    <t>DEVOLUCION DE BLUSAS</t>
  </si>
  <si>
    <t>DEVOLUCION DE PANTALONETAS</t>
  </si>
  <si>
    <t>CONTROL BÁSICO DE ACTIVOS FIJOS</t>
  </si>
  <si>
    <t>Jairo Rincón</t>
  </si>
  <si>
    <t>Susanita Perez</t>
  </si>
  <si>
    <t>SUSANITA PEREZ</t>
  </si>
  <si>
    <t>JAIRO RINCON</t>
  </si>
  <si>
    <t>O-Otro</t>
  </si>
  <si>
    <t>CD-Comprobante Diario</t>
  </si>
  <si>
    <t>01</t>
  </si>
  <si>
    <t>APTES INICIALES</t>
  </si>
  <si>
    <t>NUESTRO ALMACEN S.A.S</t>
  </si>
  <si>
    <t>02</t>
  </si>
  <si>
    <t>APTE VEHICULO</t>
  </si>
  <si>
    <t>APTE EFECTIVO</t>
  </si>
  <si>
    <t>APTE TERRRENO</t>
  </si>
  <si>
    <t>APTE OFICINA</t>
  </si>
  <si>
    <t>APTE TERRE. Y OFICINA</t>
  </si>
  <si>
    <t>APTE 2 COMPUTADORES</t>
  </si>
  <si>
    <t>APTE 2 ESCRITORIOS</t>
  </si>
  <si>
    <t xml:space="preserve">APTE 4 SILLAS </t>
  </si>
  <si>
    <t>APTE PAPELRIA X 3 MESES</t>
  </si>
  <si>
    <t>OBSERVACION</t>
  </si>
  <si>
    <t>AMORT EN 3 CUOTAS</t>
  </si>
  <si>
    <t>BANCOMIO</t>
  </si>
  <si>
    <t>CUENTA CORRIENTE NO. 074-604125-08</t>
  </si>
  <si>
    <t>03</t>
  </si>
  <si>
    <t>CONSG EFECT</t>
  </si>
  <si>
    <t>CE-Comprobante de Egreso</t>
  </si>
  <si>
    <t>CONST FDO CJA MENOR</t>
  </si>
  <si>
    <t>FC-Factura Compra</t>
  </si>
  <si>
    <t>D002</t>
  </si>
  <si>
    <t>FELIPE MOLINA</t>
  </si>
  <si>
    <t>CAUSA CTA CB PGO M.MECTIL</t>
  </si>
  <si>
    <t>PGO CTA COB D002</t>
  </si>
  <si>
    <t>CH002</t>
  </si>
  <si>
    <t>CH001</t>
  </si>
  <si>
    <t>CAMARA DE COMERCIO DE BOGOTA</t>
  </si>
  <si>
    <t>PGO FRA 455228</t>
  </si>
  <si>
    <t>CH003</t>
  </si>
  <si>
    <t>IM64512</t>
  </si>
  <si>
    <t>TENZA S.A.</t>
  </si>
  <si>
    <t>PGO 3 MES ADEL ARRIENDO LOCAL</t>
  </si>
  <si>
    <t>04</t>
  </si>
  <si>
    <t>PGO FRA IM64512</t>
  </si>
  <si>
    <t>CH004</t>
  </si>
  <si>
    <t xml:space="preserve">Pedro Mercado </t>
  </si>
  <si>
    <t>CAUS CTA COB 002 SERV REP LOC</t>
  </si>
  <si>
    <t>RETE FTE SERVICIOS 6% P.N</t>
  </si>
  <si>
    <t>05</t>
  </si>
  <si>
    <t>PGO CO NO 002</t>
  </si>
  <si>
    <t>CH005</t>
  </si>
  <si>
    <t>LITOGRAFIA DIGITAL LTDA</t>
  </si>
  <si>
    <t>CAUS CPRA PROPAGANDA</t>
  </si>
  <si>
    <t>RETE FTE SERVICIOS 4% P.J</t>
  </si>
  <si>
    <t>06</t>
  </si>
  <si>
    <t>PAGO FRA 4526</t>
  </si>
  <si>
    <t>CH006</t>
  </si>
  <si>
    <t>TELEVISORES</t>
  </si>
  <si>
    <t>DIGITAL KOMPRE S.A.</t>
  </si>
  <si>
    <t>CAUS CPRA 1 TELEVISOR REF 5210 DE 42'</t>
  </si>
  <si>
    <t>IVA CPRA 1 TELEVISOR REF 5210 DE 42'</t>
  </si>
  <si>
    <t>CPRA DE 1 TLEVISOR</t>
  </si>
  <si>
    <t>FABRIWEAR LTDA</t>
  </si>
  <si>
    <t>P-Proveedor</t>
  </si>
  <si>
    <t>Compra</t>
  </si>
  <si>
    <t>FC41256</t>
  </si>
  <si>
    <t>Compra de Mcia</t>
  </si>
  <si>
    <t>COMPRAS P.J. 2,5%</t>
  </si>
  <si>
    <t>VENTA DE ROPA</t>
  </si>
  <si>
    <t>DE PANTALONES</t>
  </si>
  <si>
    <t>DE BLUSAS</t>
  </si>
  <si>
    <t>DE PANTALONETAS</t>
  </si>
  <si>
    <t>CPRA MCIA 100 PANTALONES</t>
  </si>
  <si>
    <t>LA CASA DE LA ROPA S.A.S</t>
  </si>
  <si>
    <t>07</t>
  </si>
  <si>
    <t>CPRA DE MCIA DE 150  BLUSAS</t>
  </si>
  <si>
    <t>PAGO FRA 66531 50% DEL SALDO</t>
  </si>
  <si>
    <t>CH007</t>
  </si>
  <si>
    <t>CPRA DE MCICA 150 BLUSAS</t>
  </si>
  <si>
    <t>CE07</t>
  </si>
  <si>
    <t>AUTORETENC POR CREE 0,4%</t>
  </si>
  <si>
    <t>ANT AUTORETENC POR CREE 0,4%</t>
  </si>
  <si>
    <t>FV-Factura de Venta</t>
  </si>
  <si>
    <t>LUZ MOLINA</t>
  </si>
  <si>
    <t>C-Cliente</t>
  </si>
  <si>
    <t>VTA PANTALONES CONTADO</t>
  </si>
  <si>
    <t>venta</t>
  </si>
  <si>
    <t>FV001</t>
  </si>
  <si>
    <t>SALIDA 15 UNIDA</t>
  </si>
  <si>
    <t>08</t>
  </si>
  <si>
    <t>SOFIA MURILLO</t>
  </si>
  <si>
    <t>CPRA DE MCIA PANTALONETAS</t>
  </si>
  <si>
    <t>COMPRAS P.N. 2,5%</t>
  </si>
  <si>
    <t>CH008</t>
  </si>
  <si>
    <t>PGO FRA 4253</t>
  </si>
  <si>
    <t>CPRA DE PANTALONTAS (210)</t>
  </si>
  <si>
    <t>CE08</t>
  </si>
  <si>
    <t>RC-Recibo de caja</t>
  </si>
  <si>
    <t>PGO FV001</t>
  </si>
  <si>
    <t>EL VESTIDOR S.A.S.</t>
  </si>
  <si>
    <t>VTA PANTALONES CD 70</t>
  </si>
  <si>
    <t>Venta</t>
  </si>
  <si>
    <t>FV002</t>
  </si>
  <si>
    <t>DESCTO 10% SI PAGO ANTES DE 20 DIAS</t>
  </si>
  <si>
    <t>ALMACEN TORONTO</t>
  </si>
  <si>
    <t>VTA PANTALONETAS</t>
  </si>
  <si>
    <t>FV003</t>
  </si>
  <si>
    <t>NC-Nota Crédito</t>
  </si>
  <si>
    <t>NC- devol FV002</t>
  </si>
  <si>
    <t>NC001</t>
  </si>
  <si>
    <t>DEVOL X DEFECTOS</t>
  </si>
  <si>
    <t>DEVOL EN VENTA NC-001</t>
  </si>
  <si>
    <t>FINANTRO</t>
  </si>
  <si>
    <t>CTA DE AHORROS NO. 04-4563-05</t>
  </si>
  <si>
    <t>09</t>
  </si>
  <si>
    <t>CONSIGNACION</t>
  </si>
  <si>
    <t>APERTURA DE CTA DE AHORROS</t>
  </si>
  <si>
    <t>CH009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</si>
</sst>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\ #,##0_);\(&quot;$&quot;\ #,##0\)"/>
    <numFmt numFmtId="44" formatCode="_(&quot;$&quot;\ * #,##0.00_);_(&quot;$&quot;\ * \(#,##0.00\);_(&quot;$&quot;\ * &quot;-&quot;??_);_(@_)"/>
    <numFmt numFmtId="164" formatCode="_ &quot;$&quot;\ * #,##0.00_ ;_ &quot;$&quot;\ * \-#,##0.00_ ;_ &quot;$&quot;\ * &quot;-&quot;??_ ;_ @_ "/>
    <numFmt numFmtId="165" formatCode="_ * #,##0_ ;_ * \-#,##0_ ;_ * &quot;-&quot;_ ;_ @_ "/>
  </numFmts>
  <fonts count="4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gency FB"/>
      <family val="2"/>
    </font>
    <font>
      <sz val="11"/>
      <color theme="1"/>
      <name val="Agency FB"/>
      <family val="2"/>
    </font>
    <font>
      <b/>
      <sz val="14"/>
      <color theme="1"/>
      <name val="Agency FB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rgb="FFFFFF00"/>
      <name val="Agency FB"/>
      <family val="2"/>
    </font>
    <font>
      <b/>
      <sz val="12"/>
      <color theme="0"/>
      <name val="Agency FB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0"/>
      <name val="Arial"/>
      <family val="2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9"/>
      <name val="Agency FB"/>
      <family val="2"/>
    </font>
    <font>
      <b/>
      <sz val="14"/>
      <color theme="0"/>
      <name val="Tahoma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9" fillId="0" borderId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4" fillId="0" borderId="0"/>
    <xf numFmtId="9" fontId="9" fillId="0" borderId="0" applyFont="0" applyFill="0" applyBorder="0" applyAlignment="0" applyProtection="0"/>
    <xf numFmtId="0" fontId="3" fillId="0" borderId="0"/>
    <xf numFmtId="0" fontId="23" fillId="0" borderId="0"/>
  </cellStyleXfs>
  <cellXfs count="226">
    <xf numFmtId="0" fontId="0" fillId="0" borderId="0" xfId="0"/>
    <xf numFmtId="0" fontId="3" fillId="0" borderId="0" xfId="0" applyFont="1"/>
    <xf numFmtId="0" fontId="0" fillId="2" borderId="0" xfId="0" applyFill="1"/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justify" vertical="top" wrapText="1"/>
    </xf>
    <xf numFmtId="0" fontId="0" fillId="0" borderId="6" xfId="0" applyBorder="1"/>
    <xf numFmtId="0" fontId="0" fillId="2" borderId="5" xfId="0" applyFill="1" applyBorder="1"/>
    <xf numFmtId="0" fontId="6" fillId="2" borderId="8" xfId="0" applyFont="1" applyFill="1" applyBorder="1" applyAlignment="1">
      <alignment horizontal="justify" vertical="top" wrapText="1"/>
    </xf>
    <xf numFmtId="0" fontId="0" fillId="0" borderId="9" xfId="0" applyBorder="1"/>
    <xf numFmtId="0" fontId="1" fillId="0" borderId="0" xfId="0" applyFont="1" applyAlignment="1">
      <alignment horizontal="center"/>
    </xf>
    <xf numFmtId="3" fontId="0" fillId="0" borderId="0" xfId="0" applyNumberFormat="1"/>
    <xf numFmtId="1" fontId="4" fillId="2" borderId="4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justify" vertical="top" wrapText="1"/>
    </xf>
    <xf numFmtId="1" fontId="5" fillId="2" borderId="4" xfId="0" applyNumberFormat="1" applyFont="1" applyFill="1" applyBorder="1" applyAlignment="1">
      <alignment horizontal="justify"/>
    </xf>
    <xf numFmtId="1" fontId="5" fillId="2" borderId="7" xfId="0" applyNumberFormat="1" applyFont="1" applyFill="1" applyBorder="1" applyAlignment="1">
      <alignment horizontal="justify" vertical="top" wrapText="1"/>
    </xf>
    <xf numFmtId="1" fontId="0" fillId="2" borderId="0" xfId="0" applyNumberFormat="1" applyFill="1"/>
    <xf numFmtId="0" fontId="5" fillId="2" borderId="4" xfId="0" applyNumberFormat="1" applyFont="1" applyFill="1" applyBorder="1" applyAlignment="1">
      <alignment horizontal="justify" vertical="top" wrapText="1"/>
    </xf>
    <xf numFmtId="0" fontId="3" fillId="0" borderId="0" xfId="0" applyFont="1" applyAlignment="1">
      <alignment horizontal="center"/>
    </xf>
    <xf numFmtId="3" fontId="0" fillId="0" borderId="0" xfId="0" applyNumberFormat="1" applyAlignment="1"/>
    <xf numFmtId="3" fontId="3" fillId="0" borderId="0" xfId="0" applyNumberFormat="1" applyFont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3" fillId="0" borderId="5" xfId="0" applyFont="1" applyBorder="1"/>
    <xf numFmtId="14" fontId="3" fillId="0" borderId="5" xfId="0" applyNumberFormat="1" applyFont="1" applyBorder="1"/>
    <xf numFmtId="3" fontId="0" fillId="0" borderId="5" xfId="0" applyNumberFormat="1" applyBorder="1"/>
    <xf numFmtId="0" fontId="8" fillId="4" borderId="10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right"/>
    </xf>
    <xf numFmtId="49" fontId="3" fillId="0" borderId="0" xfId="0" applyNumberFormat="1" applyFont="1"/>
    <xf numFmtId="49" fontId="3" fillId="0" borderId="5" xfId="0" applyNumberFormat="1" applyFont="1" applyBorder="1"/>
    <xf numFmtId="0" fontId="3" fillId="0" borderId="5" xfId="0" applyFont="1" applyFill="1" applyBorder="1"/>
    <xf numFmtId="0" fontId="10" fillId="2" borderId="0" xfId="1" applyFont="1" applyFill="1" applyBorder="1" applyAlignment="1">
      <alignment horizontal="center"/>
    </xf>
    <xf numFmtId="0" fontId="9" fillId="2" borderId="0" xfId="1" applyFill="1" applyBorder="1"/>
    <xf numFmtId="0" fontId="10" fillId="2" borderId="0" xfId="1" applyFont="1" applyFill="1" applyBorder="1"/>
    <xf numFmtId="164" fontId="9" fillId="2" borderId="0" xfId="2" applyNumberFormat="1" applyFont="1" applyFill="1" applyBorder="1"/>
    <xf numFmtId="0" fontId="9" fillId="2" borderId="18" xfId="1" applyFill="1" applyBorder="1"/>
    <xf numFmtId="0" fontId="9" fillId="2" borderId="19" xfId="1" applyFill="1" applyBorder="1"/>
    <xf numFmtId="0" fontId="13" fillId="2" borderId="32" xfId="1" applyFont="1" applyFill="1" applyBorder="1" applyAlignment="1">
      <alignment horizontal="center"/>
    </xf>
    <xf numFmtId="0" fontId="13" fillId="2" borderId="33" xfId="1" applyFont="1" applyFill="1" applyBorder="1" applyAlignment="1">
      <alignment horizontal="center"/>
    </xf>
    <xf numFmtId="0" fontId="13" fillId="2" borderId="27" xfId="1" applyFont="1" applyFill="1" applyBorder="1" applyAlignment="1">
      <alignment horizontal="center"/>
    </xf>
    <xf numFmtId="0" fontId="13" fillId="2" borderId="28" xfId="1" applyFont="1" applyFill="1" applyBorder="1" applyAlignment="1">
      <alignment horizontal="center"/>
    </xf>
    <xf numFmtId="164" fontId="13" fillId="2" borderId="33" xfId="2" applyNumberFormat="1" applyFont="1" applyFill="1" applyBorder="1" applyAlignment="1">
      <alignment horizontal="center"/>
    </xf>
    <xf numFmtId="0" fontId="13" fillId="2" borderId="21" xfId="1" applyFont="1" applyFill="1" applyBorder="1" applyAlignment="1">
      <alignment horizontal="center"/>
    </xf>
    <xf numFmtId="0" fontId="13" fillId="2" borderId="34" xfId="1" applyFont="1" applyFill="1" applyBorder="1" applyAlignment="1">
      <alignment horizontal="center"/>
    </xf>
    <xf numFmtId="164" fontId="13" fillId="2" borderId="21" xfId="2" applyNumberFormat="1" applyFont="1" applyFill="1" applyBorder="1" applyAlignment="1">
      <alignment horizontal="center"/>
    </xf>
    <xf numFmtId="0" fontId="13" fillId="2" borderId="22" xfId="1" applyFont="1" applyFill="1" applyBorder="1" applyAlignment="1">
      <alignment horizontal="center"/>
    </xf>
    <xf numFmtId="0" fontId="9" fillId="2" borderId="35" xfId="1" applyFill="1" applyBorder="1"/>
    <xf numFmtId="0" fontId="10" fillId="2" borderId="36" xfId="1" applyFont="1" applyFill="1" applyBorder="1"/>
    <xf numFmtId="0" fontId="10" fillId="2" borderId="24" xfId="2" applyNumberFormat="1" applyFont="1" applyFill="1" applyBorder="1" applyAlignment="1">
      <alignment horizontal="center"/>
    </xf>
    <xf numFmtId="164" fontId="10" fillId="2" borderId="37" xfId="2" applyNumberFormat="1" applyFont="1" applyFill="1" applyBorder="1"/>
    <xf numFmtId="164" fontId="10" fillId="2" borderId="38" xfId="2" applyNumberFormat="1" applyFont="1" applyFill="1" applyBorder="1"/>
    <xf numFmtId="0" fontId="10" fillId="2" borderId="25" xfId="2" applyNumberFormat="1" applyFont="1" applyFill="1" applyBorder="1"/>
    <xf numFmtId="164" fontId="10" fillId="2" borderId="26" xfId="2" applyNumberFormat="1" applyFont="1" applyFill="1" applyBorder="1"/>
    <xf numFmtId="0" fontId="9" fillId="2" borderId="4" xfId="1" applyFill="1" applyBorder="1"/>
    <xf numFmtId="0" fontId="10" fillId="2" borderId="4" xfId="1" applyNumberFormat="1" applyFont="1" applyFill="1" applyBorder="1"/>
    <xf numFmtId="0" fontId="10" fillId="2" borderId="6" xfId="1" applyFont="1" applyFill="1" applyBorder="1"/>
    <xf numFmtId="0" fontId="10" fillId="2" borderId="24" xfId="2" applyNumberFormat="1" applyFont="1" applyFill="1" applyBorder="1"/>
    <xf numFmtId="165" fontId="10" fillId="2" borderId="4" xfId="3" applyNumberFormat="1" applyFont="1" applyFill="1" applyBorder="1"/>
    <xf numFmtId="164" fontId="10" fillId="2" borderId="5" xfId="2" applyNumberFormat="1" applyFont="1" applyFill="1" applyBorder="1"/>
    <xf numFmtId="164" fontId="10" fillId="2" borderId="6" xfId="2" applyNumberFormat="1" applyFont="1" applyFill="1" applyBorder="1"/>
    <xf numFmtId="0" fontId="9" fillId="2" borderId="7" xfId="1" applyFill="1" applyBorder="1"/>
    <xf numFmtId="15" fontId="10" fillId="2" borderId="40" xfId="1" applyNumberFormat="1" applyFont="1" applyFill="1" applyBorder="1" applyAlignment="1">
      <alignment horizontal="center"/>
    </xf>
    <xf numFmtId="0" fontId="10" fillId="2" borderId="7" xfId="1" applyNumberFormat="1" applyFont="1" applyFill="1" applyBorder="1"/>
    <xf numFmtId="0" fontId="10" fillId="2" borderId="9" xfId="1" applyFont="1" applyFill="1" applyBorder="1"/>
    <xf numFmtId="0" fontId="10" fillId="2" borderId="41" xfId="2" applyNumberFormat="1" applyFont="1" applyFill="1" applyBorder="1"/>
    <xf numFmtId="164" fontId="10" fillId="2" borderId="42" xfId="2" applyNumberFormat="1" applyFont="1" applyFill="1" applyBorder="1"/>
    <xf numFmtId="164" fontId="10" fillId="2" borderId="9" xfId="2" applyNumberFormat="1" applyFont="1" applyFill="1" applyBorder="1"/>
    <xf numFmtId="165" fontId="10" fillId="2" borderId="7" xfId="3" applyNumberFormat="1" applyFont="1" applyFill="1" applyBorder="1"/>
    <xf numFmtId="164" fontId="10" fillId="2" borderId="8" xfId="2" applyNumberFormat="1" applyFont="1" applyFill="1" applyBorder="1"/>
    <xf numFmtId="0" fontId="9" fillId="2" borderId="20" xfId="1" applyFill="1" applyBorder="1"/>
    <xf numFmtId="0" fontId="10" fillId="2" borderId="32" xfId="2" applyNumberFormat="1" applyFont="1" applyFill="1" applyBorder="1"/>
    <xf numFmtId="164" fontId="10" fillId="2" borderId="28" xfId="2" applyNumberFormat="1" applyFont="1" applyFill="1" applyBorder="1"/>
    <xf numFmtId="164" fontId="10" fillId="2" borderId="33" xfId="2" applyNumberFormat="1" applyFont="1" applyFill="1" applyBorder="1"/>
    <xf numFmtId="0" fontId="10" fillId="2" borderId="27" xfId="2" applyNumberFormat="1" applyFont="1" applyFill="1" applyBorder="1"/>
    <xf numFmtId="164" fontId="10" fillId="2" borderId="32" xfId="2" applyNumberFormat="1" applyFont="1" applyFill="1" applyBorder="1"/>
    <xf numFmtId="164" fontId="10" fillId="2" borderId="34" xfId="2" applyNumberFormat="1" applyFont="1" applyFill="1" applyBorder="1"/>
    <xf numFmtId="0" fontId="7" fillId="3" borderId="43" xfId="0" applyFont="1" applyFill="1" applyBorder="1" applyAlignment="1">
      <alignment horizontal="center"/>
    </xf>
    <xf numFmtId="3" fontId="7" fillId="3" borderId="43" xfId="0" applyNumberFormat="1" applyFont="1" applyFill="1" applyBorder="1" applyAlignment="1">
      <alignment horizontal="center"/>
    </xf>
    <xf numFmtId="0" fontId="3" fillId="0" borderId="4" xfId="0" applyFont="1" applyBorder="1"/>
    <xf numFmtId="3" fontId="0" fillId="0" borderId="6" xfId="0" applyNumberFormat="1" applyBorder="1"/>
    <xf numFmtId="0" fontId="3" fillId="0" borderId="7" xfId="0" applyFont="1" applyBorder="1"/>
    <xf numFmtId="49" fontId="3" fillId="0" borderId="8" xfId="0" applyNumberFormat="1" applyFont="1" applyBorder="1"/>
    <xf numFmtId="14" fontId="3" fillId="0" borderId="8" xfId="0" applyNumberFormat="1" applyFont="1" applyBorder="1"/>
    <xf numFmtId="0" fontId="3" fillId="0" borderId="8" xfId="0" applyFont="1" applyBorder="1"/>
    <xf numFmtId="0" fontId="3" fillId="0" borderId="8" xfId="0" applyFont="1" applyBorder="1" applyAlignment="1">
      <alignment horizontal="right"/>
    </xf>
    <xf numFmtId="0" fontId="3" fillId="0" borderId="8" xfId="0" applyFont="1" applyFill="1" applyBorder="1"/>
    <xf numFmtId="3" fontId="0" fillId="0" borderId="8" xfId="0" applyNumberFormat="1" applyBorder="1"/>
    <xf numFmtId="3" fontId="0" fillId="0" borderId="9" xfId="0" applyNumberFormat="1" applyBorder="1"/>
    <xf numFmtId="0" fontId="20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9" borderId="48" xfId="0" applyFont="1" applyFill="1" applyBorder="1" applyAlignment="1" applyProtection="1">
      <alignment horizontal="center" vertical="center"/>
      <protection locked="0"/>
    </xf>
    <xf numFmtId="0" fontId="2" fillId="9" borderId="49" xfId="0" applyFont="1" applyFill="1" applyBorder="1" applyAlignment="1" applyProtection="1">
      <alignment horizontal="center" vertical="center"/>
    </xf>
    <xf numFmtId="3" fontId="2" fillId="9" borderId="49" xfId="0" applyNumberFormat="1" applyFont="1" applyFill="1" applyBorder="1" applyAlignment="1" applyProtection="1">
      <alignment horizontal="center" vertical="center"/>
      <protection locked="0"/>
    </xf>
    <xf numFmtId="3" fontId="2" fillId="9" borderId="49" xfId="0" applyNumberFormat="1" applyFont="1" applyFill="1" applyBorder="1" applyAlignment="1" applyProtection="1">
      <alignment horizontal="center" vertical="center"/>
    </xf>
    <xf numFmtId="15" fontId="2" fillId="9" borderId="49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47" xfId="0" applyBorder="1"/>
    <xf numFmtId="0" fontId="0" fillId="0" borderId="46" xfId="0" applyBorder="1"/>
    <xf numFmtId="0" fontId="0" fillId="0" borderId="42" xfId="0" applyBorder="1"/>
    <xf numFmtId="15" fontId="2" fillId="9" borderId="11" xfId="0" applyNumberFormat="1" applyFont="1" applyFill="1" applyBorder="1" applyAlignment="1" applyProtection="1">
      <alignment horizontal="center" vertical="center"/>
      <protection locked="0"/>
    </xf>
    <xf numFmtId="3" fontId="0" fillId="0" borderId="2" xfId="0" applyNumberFormat="1" applyBorder="1"/>
    <xf numFmtId="1" fontId="0" fillId="0" borderId="2" xfId="0" applyNumberFormat="1" applyBorder="1"/>
    <xf numFmtId="14" fontId="0" fillId="0" borderId="2" xfId="0" applyNumberFormat="1" applyBorder="1"/>
    <xf numFmtId="0" fontId="7" fillId="10" borderId="5" xfId="0" applyFont="1" applyFill="1" applyBorder="1" applyAlignment="1">
      <alignment horizontal="center"/>
    </xf>
    <xf numFmtId="49" fontId="7" fillId="10" borderId="5" xfId="0" applyNumberFormat="1" applyFont="1" applyFill="1" applyBorder="1" applyAlignment="1">
      <alignment horizontal="center"/>
    </xf>
    <xf numFmtId="3" fontId="7" fillId="10" borderId="5" xfId="0" applyNumberFormat="1" applyFont="1" applyFill="1" applyBorder="1" applyAlignment="1">
      <alignment horizontal="center"/>
    </xf>
    <xf numFmtId="0" fontId="0" fillId="0" borderId="44" xfId="0" applyBorder="1"/>
    <xf numFmtId="0" fontId="0" fillId="0" borderId="45" xfId="0" applyBorder="1"/>
    <xf numFmtId="0" fontId="0" fillId="0" borderId="41" xfId="0" applyBorder="1"/>
    <xf numFmtId="0" fontId="18" fillId="0" borderId="0" xfId="0" applyFont="1"/>
    <xf numFmtId="2" fontId="18" fillId="0" borderId="10" xfId="0" applyNumberFormat="1" applyFont="1" applyBorder="1" applyAlignment="1">
      <alignment horizontal="left" vertical="top" wrapText="1"/>
    </xf>
    <xf numFmtId="0" fontId="24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9" fillId="5" borderId="10" xfId="0" applyFont="1" applyFill="1" applyBorder="1" applyAlignment="1">
      <alignment horizontal="center" vertical="center"/>
    </xf>
    <xf numFmtId="0" fontId="30" fillId="5" borderId="10" xfId="0" applyFont="1" applyFill="1" applyBorder="1" applyAlignment="1">
      <alignment horizontal="center" vertical="center" wrapText="1"/>
    </xf>
    <xf numFmtId="0" fontId="30" fillId="5" borderId="10" xfId="0" applyFont="1" applyFill="1" applyBorder="1" applyAlignment="1">
      <alignment horizontal="center" vertical="center"/>
    </xf>
    <xf numFmtId="5" fontId="17" fillId="7" borderId="31" xfId="0" applyNumberFormat="1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32" fillId="0" borderId="0" xfId="0" applyFont="1"/>
    <xf numFmtId="0" fontId="13" fillId="2" borderId="18" xfId="1" applyFont="1" applyFill="1" applyBorder="1" applyAlignment="1">
      <alignment horizontal="center"/>
    </xf>
    <xf numFmtId="16" fontId="10" fillId="2" borderId="0" xfId="1" applyNumberFormat="1" applyFont="1" applyFill="1" applyBorder="1" applyAlignment="1">
      <alignment horizontal="center"/>
    </xf>
    <xf numFmtId="164" fontId="10" fillId="2" borderId="52" xfId="2" applyNumberFormat="1" applyFont="1" applyFill="1" applyBorder="1"/>
    <xf numFmtId="0" fontId="10" fillId="2" borderId="45" xfId="2" applyNumberFormat="1" applyFont="1" applyFill="1" applyBorder="1" applyAlignment="1">
      <alignment horizontal="center"/>
    </xf>
    <xf numFmtId="16" fontId="10" fillId="2" borderId="39" xfId="1" applyNumberFormat="1" applyFont="1" applyFill="1" applyBorder="1" applyAlignment="1">
      <alignment horizontal="center"/>
    </xf>
    <xf numFmtId="0" fontId="9" fillId="2" borderId="53" xfId="1" applyFill="1" applyBorder="1"/>
    <xf numFmtId="16" fontId="10" fillId="2" borderId="23" xfId="1" applyNumberFormat="1" applyFont="1" applyFill="1" applyBorder="1" applyAlignment="1">
      <alignment horizontal="center"/>
    </xf>
    <xf numFmtId="0" fontId="10" fillId="2" borderId="53" xfId="1" applyNumberFormat="1" applyFont="1" applyFill="1" applyBorder="1"/>
    <xf numFmtId="0" fontId="10" fillId="2" borderId="38" xfId="1" applyFont="1" applyFill="1" applyBorder="1"/>
    <xf numFmtId="164" fontId="10" fillId="2" borderId="54" xfId="2" applyNumberFormat="1" applyFont="1" applyFill="1" applyBorder="1"/>
    <xf numFmtId="0" fontId="10" fillId="2" borderId="7" xfId="2" applyNumberFormat="1" applyFont="1" applyFill="1" applyBorder="1" applyAlignment="1">
      <alignment horizontal="center"/>
    </xf>
    <xf numFmtId="44" fontId="37" fillId="0" borderId="0" xfId="0" applyNumberFormat="1" applyFont="1"/>
    <xf numFmtId="165" fontId="10" fillId="2" borderId="45" xfId="3" applyNumberFormat="1" applyFont="1" applyFill="1" applyBorder="1"/>
    <xf numFmtId="16" fontId="10" fillId="2" borderId="40" xfId="1" applyNumberFormat="1" applyFont="1" applyFill="1" applyBorder="1" applyAlignment="1">
      <alignment horizontal="center"/>
    </xf>
    <xf numFmtId="1" fontId="0" fillId="0" borderId="0" xfId="0" applyNumberFormat="1"/>
    <xf numFmtId="0" fontId="10" fillId="2" borderId="36" xfId="1" applyFont="1" applyFill="1" applyBorder="1" applyAlignment="1">
      <alignment horizontal="center"/>
    </xf>
    <xf numFmtId="0" fontId="10" fillId="2" borderId="6" xfId="1" applyFont="1" applyFill="1" applyBorder="1" applyAlignment="1">
      <alignment horizontal="center"/>
    </xf>
    <xf numFmtId="0" fontId="10" fillId="2" borderId="41" xfId="2" applyNumberFormat="1" applyFont="1" applyFill="1" applyBorder="1" applyAlignment="1">
      <alignment horizontal="center"/>
    </xf>
    <xf numFmtId="16" fontId="3" fillId="0" borderId="0" xfId="0" applyNumberFormat="1" applyFont="1"/>
    <xf numFmtId="16" fontId="7" fillId="10" borderId="5" xfId="0" applyNumberFormat="1" applyFont="1" applyFill="1" applyBorder="1" applyAlignment="1">
      <alignment horizontal="center"/>
    </xf>
    <xf numFmtId="16" fontId="3" fillId="0" borderId="5" xfId="0" applyNumberFormat="1" applyFont="1" applyBorder="1"/>
    <xf numFmtId="0" fontId="3" fillId="11" borderId="5" xfId="0" applyFont="1" applyFill="1" applyBorder="1"/>
    <xf numFmtId="49" fontId="3" fillId="11" borderId="5" xfId="0" applyNumberFormat="1" applyFont="1" applyFill="1" applyBorder="1"/>
    <xf numFmtId="16" fontId="3" fillId="11" borderId="5" xfId="0" applyNumberFormat="1" applyFont="1" applyFill="1" applyBorder="1"/>
    <xf numFmtId="0" fontId="3" fillId="11" borderId="5" xfId="0" applyFont="1" applyFill="1" applyBorder="1" applyAlignment="1">
      <alignment horizontal="right"/>
    </xf>
    <xf numFmtId="3" fontId="0" fillId="11" borderId="5" xfId="0" applyNumberFormat="1" applyFill="1" applyBorder="1"/>
    <xf numFmtId="0" fontId="7" fillId="3" borderId="1" xfId="0" applyFont="1" applyFill="1" applyBorder="1" applyAlignment="1">
      <alignment horizontal="center"/>
    </xf>
    <xf numFmtId="49" fontId="7" fillId="3" borderId="2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3" fontId="7" fillId="3" borderId="2" xfId="0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3" fontId="20" fillId="0" borderId="0" xfId="0" applyNumberFormat="1" applyFont="1" applyAlignment="1">
      <alignment horizontal="center"/>
    </xf>
    <xf numFmtId="16" fontId="0" fillId="0" borderId="2" xfId="0" applyNumberFormat="1" applyBorder="1"/>
    <xf numFmtId="0" fontId="0" fillId="11" borderId="0" xfId="0" applyFill="1"/>
    <xf numFmtId="16" fontId="0" fillId="0" borderId="5" xfId="0" applyNumberFormat="1" applyBorder="1"/>
    <xf numFmtId="3" fontId="39" fillId="0" borderId="0" xfId="0" applyNumberFormat="1" applyFont="1" applyAlignment="1">
      <alignment horizontal="center"/>
    </xf>
    <xf numFmtId="0" fontId="39" fillId="0" borderId="0" xfId="0" applyFont="1" applyAlignment="1">
      <alignment horizontal="center"/>
    </xf>
    <xf numFmtId="1" fontId="0" fillId="0" borderId="5" xfId="0" applyNumberFormat="1" applyBorder="1"/>
    <xf numFmtId="49" fontId="3" fillId="0" borderId="5" xfId="0" applyNumberFormat="1" applyFont="1" applyFill="1" applyBorder="1"/>
    <xf numFmtId="16" fontId="3" fillId="0" borderId="5" xfId="0" applyNumberFormat="1" applyFont="1" applyFill="1" applyBorder="1"/>
    <xf numFmtId="0" fontId="3" fillId="0" borderId="5" xfId="0" applyFont="1" applyFill="1" applyBorder="1" applyAlignment="1">
      <alignment horizontal="right"/>
    </xf>
    <xf numFmtId="3" fontId="0" fillId="0" borderId="5" xfId="0" applyNumberFormat="1" applyFill="1" applyBorder="1"/>
    <xf numFmtId="3" fontId="8" fillId="4" borderId="12" xfId="0" applyNumberFormat="1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3" fillId="10" borderId="51" xfId="1" applyFont="1" applyFill="1" applyBorder="1" applyAlignment="1">
      <alignment horizontal="center"/>
    </xf>
    <xf numFmtId="0" fontId="34" fillId="10" borderId="51" xfId="1" applyFont="1" applyFill="1" applyBorder="1" applyAlignment="1">
      <alignment horizontal="center"/>
    </xf>
    <xf numFmtId="0" fontId="27" fillId="10" borderId="51" xfId="1" applyFont="1" applyFill="1" applyBorder="1" applyAlignment="1">
      <alignment horizontal="center" vertical="center"/>
    </xf>
    <xf numFmtId="0" fontId="36" fillId="10" borderId="51" xfId="1" applyFont="1" applyFill="1" applyBorder="1" applyAlignment="1">
      <alignment horizontal="center" vertical="center"/>
    </xf>
    <xf numFmtId="0" fontId="35" fillId="10" borderId="51" xfId="1" applyFont="1" applyFill="1" applyBorder="1" applyAlignment="1">
      <alignment horizontal="center" vertical="center"/>
    </xf>
    <xf numFmtId="0" fontId="10" fillId="2" borderId="20" xfId="1" applyFont="1" applyFill="1" applyBorder="1" applyAlignment="1">
      <alignment horizontal="center"/>
    </xf>
    <xf numFmtId="0" fontId="10" fillId="2" borderId="21" xfId="1" applyFont="1" applyFill="1" applyBorder="1" applyAlignment="1">
      <alignment horizontal="center"/>
    </xf>
    <xf numFmtId="0" fontId="10" fillId="2" borderId="22" xfId="1" applyFont="1" applyFill="1" applyBorder="1" applyAlignment="1">
      <alignment horizontal="center"/>
    </xf>
    <xf numFmtId="0" fontId="11" fillId="8" borderId="14" xfId="1" applyFont="1" applyFill="1" applyBorder="1" applyAlignment="1">
      <alignment horizontal="center"/>
    </xf>
    <xf numFmtId="0" fontId="11" fillId="8" borderId="30" xfId="1" applyFont="1" applyFill="1" applyBorder="1" applyAlignment="1">
      <alignment horizontal="center"/>
    </xf>
    <xf numFmtId="0" fontId="11" fillId="8" borderId="15" xfId="1" applyFont="1" applyFill="1" applyBorder="1" applyAlignment="1">
      <alignment horizontal="center"/>
    </xf>
    <xf numFmtId="0" fontId="9" fillId="2" borderId="29" xfId="1" applyFill="1" applyBorder="1" applyAlignment="1">
      <alignment horizontal="center" vertical="center"/>
    </xf>
    <xf numFmtId="0" fontId="9" fillId="2" borderId="31" xfId="1" applyFill="1" applyBorder="1" applyAlignment="1">
      <alignment horizontal="center" vertical="center"/>
    </xf>
    <xf numFmtId="0" fontId="11" fillId="2" borderId="17" xfId="1" applyFont="1" applyFill="1" applyBorder="1" applyAlignment="1">
      <alignment horizontal="center" vertical="center"/>
    </xf>
    <xf numFmtId="0" fontId="11" fillId="2" borderId="22" xfId="1" applyFont="1" applyFill="1" applyBorder="1" applyAlignment="1">
      <alignment horizontal="center" vertical="center"/>
    </xf>
    <xf numFmtId="0" fontId="11" fillId="6" borderId="14" xfId="1" applyFont="1" applyFill="1" applyBorder="1" applyAlignment="1">
      <alignment horizontal="center"/>
    </xf>
    <xf numFmtId="0" fontId="11" fillId="6" borderId="15" xfId="1" applyFont="1" applyFill="1" applyBorder="1" applyAlignment="1">
      <alignment horizontal="center"/>
    </xf>
    <xf numFmtId="0" fontId="11" fillId="5" borderId="30" xfId="1" applyFont="1" applyFill="1" applyBorder="1" applyAlignment="1">
      <alignment horizontal="center"/>
    </xf>
    <xf numFmtId="0" fontId="11" fillId="5" borderId="15" xfId="1" applyFont="1" applyFill="1" applyBorder="1" applyAlignment="1">
      <alignment horizontal="center"/>
    </xf>
    <xf numFmtId="0" fontId="12" fillId="7" borderId="30" xfId="1" applyFont="1" applyFill="1" applyBorder="1" applyAlignment="1">
      <alignment horizontal="center"/>
    </xf>
    <xf numFmtId="0" fontId="18" fillId="0" borderId="29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31" fillId="5" borderId="16" xfId="0" applyFont="1" applyFill="1" applyBorder="1" applyAlignment="1">
      <alignment horizontal="center" vertical="center" wrapText="1"/>
    </xf>
    <xf numFmtId="0" fontId="31" fillId="5" borderId="13" xfId="0" applyFont="1" applyFill="1" applyBorder="1" applyAlignment="1">
      <alignment horizontal="center" vertical="center" wrapText="1"/>
    </xf>
    <xf numFmtId="0" fontId="31" fillId="5" borderId="17" xfId="0" applyFont="1" applyFill="1" applyBorder="1" applyAlignment="1">
      <alignment horizontal="center" vertical="center" wrapText="1"/>
    </xf>
    <xf numFmtId="0" fontId="31" fillId="5" borderId="20" xfId="0" applyFont="1" applyFill="1" applyBorder="1" applyAlignment="1">
      <alignment horizontal="center" vertical="center" wrapText="1"/>
    </xf>
    <xf numFmtId="0" fontId="31" fillId="5" borderId="21" xfId="0" applyFont="1" applyFill="1" applyBorder="1" applyAlignment="1">
      <alignment horizontal="center" vertical="center" wrapText="1"/>
    </xf>
    <xf numFmtId="0" fontId="31" fillId="5" borderId="22" xfId="0" applyFont="1" applyFill="1" applyBorder="1" applyAlignment="1">
      <alignment horizontal="center" vertical="center" wrapText="1"/>
    </xf>
    <xf numFmtId="0" fontId="18" fillId="0" borderId="29" xfId="0" applyFont="1" applyBorder="1" applyAlignment="1">
      <alignment horizontal="justify" vertical="center" wrapText="1"/>
    </xf>
    <xf numFmtId="0" fontId="18" fillId="0" borderId="50" xfId="0" applyFont="1" applyBorder="1" applyAlignment="1">
      <alignment horizontal="justify" vertical="center" wrapText="1"/>
    </xf>
    <xf numFmtId="0" fontId="18" fillId="0" borderId="31" xfId="0" applyFont="1" applyBorder="1" applyAlignment="1">
      <alignment horizontal="justify" vertical="center" wrapText="1"/>
    </xf>
    <xf numFmtId="0" fontId="15" fillId="5" borderId="14" xfId="0" applyFont="1" applyFill="1" applyBorder="1" applyAlignment="1">
      <alignment horizontal="center"/>
    </xf>
    <xf numFmtId="0" fontId="15" fillId="5" borderId="30" xfId="0" applyFont="1" applyFill="1" applyBorder="1" applyAlignment="1">
      <alignment horizontal="center"/>
    </xf>
    <xf numFmtId="0" fontId="15" fillId="5" borderId="15" xfId="0" applyFont="1" applyFill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38" fillId="0" borderId="16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</cellXfs>
  <cellStyles count="9">
    <cellStyle name="Millares 2" xfId="3"/>
    <cellStyle name="Moneda 2" xfId="4"/>
    <cellStyle name="Moneda 2 2" xfId="2"/>
    <cellStyle name="Normal" xfId="0" builtinId="0"/>
    <cellStyle name="Normal 2" xfId="5"/>
    <cellStyle name="Normal 3" xfId="1"/>
    <cellStyle name="Normal 4" xfId="7"/>
    <cellStyle name="Normal 5" xfId="8"/>
    <cellStyle name="Porcentaje 2" xfId="6"/>
  </cellStyles>
  <dxfs count="11"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auto="1"/>
      </font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248478</xdr:colOff>
      <xdr:row>3</xdr:row>
      <xdr:rowOff>30249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89652" cy="6265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940</xdr:colOff>
      <xdr:row>1</xdr:row>
      <xdr:rowOff>529166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46773" cy="719666"/>
        </a:xfrm>
        <a:prstGeom prst="rect">
          <a:avLst/>
        </a:prstGeom>
      </xdr:spPr>
    </xdr:pic>
    <xdr:clientData/>
  </xdr:twoCellAnchor>
  <xdr:twoCellAnchor editAs="oneCell">
    <xdr:from>
      <xdr:col>7</xdr:col>
      <xdr:colOff>529167</xdr:colOff>
      <xdr:row>2</xdr:row>
      <xdr:rowOff>21167</xdr:rowOff>
    </xdr:from>
    <xdr:to>
      <xdr:col>14</xdr:col>
      <xdr:colOff>530895</xdr:colOff>
      <xdr:row>13</xdr:row>
      <xdr:rowOff>52917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0" y="825500"/>
          <a:ext cx="5335728" cy="4085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2</xdr:col>
      <xdr:colOff>746677</xdr:colOff>
      <xdr:row>3</xdr:row>
      <xdr:rowOff>121772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5"/>
          <a:ext cx="1689652" cy="6265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zalo/CURSOS/01.%20TALLER%20PRACTICO/14.%20VENDIENDO%20A%20UN%20R.%20SIMPLIFICADO/01Programa%20Cont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BILIDAD Libro Diario"/>
      <sheetName val="TERCEROS"/>
      <sheetName val="PUC"/>
      <sheetName val="INVENTARIO"/>
      <sheetName val="Tabla Retencion"/>
      <sheetName val="C.COBRAR-Cartera"/>
      <sheetName val="C.PAGAR"/>
      <sheetName val="Pendiente"/>
      <sheetName val="ACTIVOS FIJOS"/>
      <sheetName val="01Programa Con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id="1" name="TERCEROS" displayName="TERCEROS" ref="A1:D19" totalsRowShown="0" headerRowDxfId="10" dataDxfId="9">
  <autoFilter ref="A1:D19"/>
  <tableColumns count="4">
    <tableColumn id="1" name="NIT" dataDxfId="8"/>
    <tableColumn id="2" name="DV" dataDxfId="7"/>
    <tableColumn id="3" name="RAZON SOCIAL" dataDxfId="6"/>
    <tableColumn id="4" name="TIPO 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M463"/>
  <sheetViews>
    <sheetView showGridLines="0" tabSelected="1" zoomScale="115" zoomScaleNormal="115" workbookViewId="0">
      <pane ySplit="5" topLeftCell="A111" activePane="bottomLeft" state="frozen"/>
      <selection pane="bottomLeft" activeCell="M116" sqref="A115:M116"/>
    </sheetView>
  </sheetViews>
  <sheetFormatPr baseColWidth="10" defaultColWidth="0" defaultRowHeight="15" outlineLevelRow="1" x14ac:dyDescent="0.25"/>
  <cols>
    <col min="1" max="1" width="15.85546875" style="1" customWidth="1"/>
    <col min="2" max="2" width="5.7109375" style="28" customWidth="1"/>
    <col min="3" max="3" width="10.28515625" style="143" customWidth="1"/>
    <col min="4" max="4" width="12.42578125" style="1" bestFit="1" customWidth="1"/>
    <col min="5" max="5" width="15.28515625" style="1" bestFit="1" customWidth="1"/>
    <col min="6" max="6" width="11.42578125" style="26" customWidth="1"/>
    <col min="7" max="8" width="11.42578125" style="1" customWidth="1"/>
    <col min="9" max="9" width="9.5703125" style="1" bestFit="1" customWidth="1"/>
    <col min="10" max="10" width="20.140625" style="1" bestFit="1" customWidth="1"/>
    <col min="11" max="12" width="12" style="11" bestFit="1" customWidth="1"/>
    <col min="13" max="13" width="7.140625" style="11" customWidth="1"/>
    <col min="14" max="16384" width="11.42578125" hidden="1"/>
  </cols>
  <sheetData>
    <row r="1" spans="1:13" ht="16.5" thickBot="1" x14ac:dyDescent="0.3">
      <c r="D1" s="1" t="s">
        <v>1430</v>
      </c>
      <c r="H1" s="25" t="s">
        <v>1378</v>
      </c>
      <c r="I1" s="167">
        <f>SUM(K:K)-SUM(L:L)</f>
        <v>0</v>
      </c>
      <c r="J1" s="168"/>
      <c r="K1" s="19"/>
      <c r="L1" s="19"/>
      <c r="M1" s="19"/>
    </row>
    <row r="2" spans="1:13" ht="15.75" thickBot="1" x14ac:dyDescent="0.3">
      <c r="D2" s="124" t="s">
        <v>1380</v>
      </c>
      <c r="I2" s="169" t="s">
        <v>1385</v>
      </c>
      <c r="J2" s="170"/>
      <c r="K2" s="19"/>
      <c r="L2" s="19"/>
      <c r="M2" s="19"/>
    </row>
    <row r="3" spans="1:13" x14ac:dyDescent="0.25">
      <c r="I3" s="20"/>
      <c r="J3" s="18"/>
      <c r="K3" s="19"/>
      <c r="L3" s="19"/>
      <c r="M3" s="19"/>
    </row>
    <row r="4" spans="1:13" ht="5.25" customHeight="1" x14ac:dyDescent="0.25">
      <c r="I4" s="20"/>
      <c r="J4" s="18"/>
      <c r="K4" s="19"/>
      <c r="L4" s="19"/>
      <c r="M4" s="19"/>
    </row>
    <row r="5" spans="1:13" x14ac:dyDescent="0.25">
      <c r="A5" s="109" t="s">
        <v>0</v>
      </c>
      <c r="B5" s="110" t="s">
        <v>1382</v>
      </c>
      <c r="C5" s="144" t="s">
        <v>1</v>
      </c>
      <c r="D5" s="109" t="s">
        <v>2</v>
      </c>
      <c r="E5" s="109" t="s">
        <v>3</v>
      </c>
      <c r="F5" s="109" t="s">
        <v>4</v>
      </c>
      <c r="G5" s="109" t="s">
        <v>5</v>
      </c>
      <c r="H5" s="109" t="s">
        <v>6</v>
      </c>
      <c r="I5" s="109" t="s">
        <v>1374</v>
      </c>
      <c r="J5" s="109" t="s">
        <v>1375</v>
      </c>
      <c r="K5" s="111" t="s">
        <v>7</v>
      </c>
      <c r="L5" s="111" t="s">
        <v>8</v>
      </c>
      <c r="M5" s="111" t="s">
        <v>1404</v>
      </c>
    </row>
    <row r="6" spans="1:13" outlineLevel="1" x14ac:dyDescent="0.25">
      <c r="A6" s="22" t="s">
        <v>1554</v>
      </c>
      <c r="B6" s="29" t="s">
        <v>1555</v>
      </c>
      <c r="C6" s="145">
        <v>41640</v>
      </c>
      <c r="D6" s="22"/>
      <c r="E6" s="22"/>
      <c r="F6" s="27">
        <v>800321322</v>
      </c>
      <c r="G6" s="22" t="str">
        <f>IFERROR(VLOOKUP(F6,TERCEROS[],3,FALSE),"")</f>
        <v>NUESTRO ALMACEN S.A.S</v>
      </c>
      <c r="H6" s="22" t="s">
        <v>1556</v>
      </c>
      <c r="I6" s="22">
        <v>310505</v>
      </c>
      <c r="J6" s="22" t="str">
        <f t="shared" ref="J6:J67" si="0">IFERROR(VLOOKUP(I6,PUC,2,FALSE),"")</f>
        <v xml:space="preserve">CAPITAL AUTORIZADO </v>
      </c>
      <c r="K6" s="24"/>
      <c r="L6" s="24">
        <v>100000000</v>
      </c>
      <c r="M6" s="24"/>
    </row>
    <row r="7" spans="1:13" outlineLevel="1" x14ac:dyDescent="0.25">
      <c r="A7" s="22" t="s">
        <v>1554</v>
      </c>
      <c r="B7" s="29" t="s">
        <v>1555</v>
      </c>
      <c r="C7" s="145">
        <v>41640</v>
      </c>
      <c r="D7" s="22"/>
      <c r="E7" s="22"/>
      <c r="F7" s="27">
        <v>800321322</v>
      </c>
      <c r="G7" s="22" t="str">
        <f>IFERROR(VLOOKUP(F7,TERCEROS[],3,FALSE),"")</f>
        <v>NUESTRO ALMACEN S.A.S</v>
      </c>
      <c r="H7" s="22" t="s">
        <v>1556</v>
      </c>
      <c r="I7" s="22">
        <v>310510</v>
      </c>
      <c r="J7" s="22" t="str">
        <f t="shared" si="0"/>
        <v xml:space="preserve">CAPITAL POR SUSCRIBIR (DB) </v>
      </c>
      <c r="K7" s="24">
        <f>+L6</f>
        <v>100000000</v>
      </c>
      <c r="L7" s="24"/>
      <c r="M7" s="24"/>
    </row>
    <row r="8" spans="1:13" outlineLevel="1" x14ac:dyDescent="0.25">
      <c r="A8" s="22" t="s">
        <v>1554</v>
      </c>
      <c r="B8" s="29" t="s">
        <v>1555</v>
      </c>
      <c r="C8" s="145">
        <v>41640</v>
      </c>
      <c r="D8" s="22"/>
      <c r="E8" s="22"/>
      <c r="F8" s="27">
        <v>800321322</v>
      </c>
      <c r="G8" s="22" t="str">
        <f>IFERROR(VLOOKUP(F8,TERCEROS[],3,FALSE),"")</f>
        <v>NUESTRO ALMACEN S.A.S</v>
      </c>
      <c r="H8" s="22" t="s">
        <v>1556</v>
      </c>
      <c r="I8" s="22">
        <v>310510</v>
      </c>
      <c r="J8" s="22" t="str">
        <f t="shared" si="0"/>
        <v xml:space="preserve">CAPITAL POR SUSCRIBIR (DB) </v>
      </c>
      <c r="K8" s="24"/>
      <c r="L8" s="24">
        <f>+K7*50%</f>
        <v>50000000</v>
      </c>
      <c r="M8" s="24"/>
    </row>
    <row r="9" spans="1:13" outlineLevel="1" x14ac:dyDescent="0.25">
      <c r="A9" s="22" t="s">
        <v>1554</v>
      </c>
      <c r="B9" s="29" t="s">
        <v>1555</v>
      </c>
      <c r="C9" s="145">
        <v>41640</v>
      </c>
      <c r="D9" s="22"/>
      <c r="E9" s="22"/>
      <c r="F9" s="27">
        <v>54263321</v>
      </c>
      <c r="G9" s="22" t="str">
        <f>IFERROR(VLOOKUP(F9,TERCEROS[],3,FALSE),"")</f>
        <v>Jairo Rincón</v>
      </c>
      <c r="H9" s="22" t="s">
        <v>1556</v>
      </c>
      <c r="I9" s="22">
        <v>31051501</v>
      </c>
      <c r="J9" s="22" t="str">
        <f t="shared" si="0"/>
        <v>JAIRO RINCON</v>
      </c>
      <c r="K9" s="24">
        <v>25000000</v>
      </c>
      <c r="L9" s="24"/>
      <c r="M9" s="24"/>
    </row>
    <row r="10" spans="1:13" outlineLevel="1" x14ac:dyDescent="0.25">
      <c r="A10" s="22" t="s">
        <v>1554</v>
      </c>
      <c r="B10" s="29" t="s">
        <v>1555</v>
      </c>
      <c r="C10" s="145">
        <v>41640</v>
      </c>
      <c r="D10" s="22"/>
      <c r="E10" s="22"/>
      <c r="F10" s="27">
        <v>1019125029</v>
      </c>
      <c r="G10" s="22" t="str">
        <f>IFERROR(VLOOKUP(F10,TERCEROS[],3,FALSE),"")</f>
        <v>Susanita Perez</v>
      </c>
      <c r="H10" s="22" t="s">
        <v>1556</v>
      </c>
      <c r="I10" s="22">
        <v>31051502</v>
      </c>
      <c r="J10" s="22" t="str">
        <f t="shared" si="0"/>
        <v>SUSANITA PEREZ</v>
      </c>
      <c r="K10" s="24">
        <f>+K9</f>
        <v>25000000</v>
      </c>
      <c r="L10" s="24"/>
      <c r="M10" s="24"/>
    </row>
    <row r="11" spans="1:13" outlineLevel="1" x14ac:dyDescent="0.25">
      <c r="A11" s="146" t="s">
        <v>1554</v>
      </c>
      <c r="B11" s="147" t="s">
        <v>1558</v>
      </c>
      <c r="C11" s="148">
        <v>41640</v>
      </c>
      <c r="D11" s="146"/>
      <c r="E11" s="146"/>
      <c r="F11" s="149">
        <v>54263321</v>
      </c>
      <c r="G11" s="146" t="str">
        <f>IFERROR(VLOOKUP(F11,TERCEROS[],3,FALSE),"")</f>
        <v>Jairo Rincón</v>
      </c>
      <c r="H11" s="146" t="s">
        <v>1559</v>
      </c>
      <c r="I11" s="146">
        <v>154005</v>
      </c>
      <c r="J11" s="146" t="str">
        <f t="shared" si="0"/>
        <v xml:space="preserve">AUTOS, CAMIONETAS Y CAMPEROS </v>
      </c>
      <c r="K11" s="150">
        <v>9000000</v>
      </c>
      <c r="L11" s="150"/>
      <c r="M11" s="24"/>
    </row>
    <row r="12" spans="1:13" outlineLevel="1" x14ac:dyDescent="0.25">
      <c r="A12" s="146" t="s">
        <v>1554</v>
      </c>
      <c r="B12" s="147" t="s">
        <v>1558</v>
      </c>
      <c r="C12" s="148">
        <v>41640</v>
      </c>
      <c r="D12" s="146"/>
      <c r="E12" s="146"/>
      <c r="F12" s="149">
        <v>54263321</v>
      </c>
      <c r="G12" s="146" t="str">
        <f>IFERROR(VLOOKUP(F12,TERCEROS[],3,FALSE),"")</f>
        <v>Jairo Rincón</v>
      </c>
      <c r="H12" s="146" t="s">
        <v>1559</v>
      </c>
      <c r="I12" s="146">
        <v>31051501</v>
      </c>
      <c r="J12" s="146" t="str">
        <f t="shared" si="0"/>
        <v>JAIRO RINCON</v>
      </c>
      <c r="K12" s="150"/>
      <c r="L12" s="150">
        <v>9000000</v>
      </c>
      <c r="M12" s="24"/>
    </row>
    <row r="13" spans="1:13" outlineLevel="1" x14ac:dyDescent="0.25">
      <c r="A13" s="146" t="s">
        <v>1554</v>
      </c>
      <c r="B13" s="147" t="s">
        <v>1558</v>
      </c>
      <c r="C13" s="148">
        <v>41640</v>
      </c>
      <c r="D13" s="146"/>
      <c r="E13" s="146"/>
      <c r="F13" s="149">
        <v>54263321</v>
      </c>
      <c r="G13" s="146" t="str">
        <f>IFERROR(VLOOKUP(F13,TERCEROS[],3,FALSE),"")</f>
        <v>Jairo Rincón</v>
      </c>
      <c r="H13" s="146" t="s">
        <v>1560</v>
      </c>
      <c r="I13" s="146">
        <v>110505</v>
      </c>
      <c r="J13" s="146" t="str">
        <f t="shared" si="0"/>
        <v xml:space="preserve">CAJA GENERAL </v>
      </c>
      <c r="K13" s="150">
        <v>4500000</v>
      </c>
      <c r="L13" s="150"/>
      <c r="M13" s="24"/>
    </row>
    <row r="14" spans="1:13" outlineLevel="1" x14ac:dyDescent="0.25">
      <c r="A14" s="146" t="s">
        <v>1554</v>
      </c>
      <c r="B14" s="147" t="s">
        <v>1558</v>
      </c>
      <c r="C14" s="148">
        <v>41640</v>
      </c>
      <c r="D14" s="146"/>
      <c r="E14" s="146"/>
      <c r="F14" s="149">
        <v>54263321</v>
      </c>
      <c r="G14" s="146" t="str">
        <f>IFERROR(VLOOKUP(F14,TERCEROS[],3,FALSE),"")</f>
        <v>Jairo Rincón</v>
      </c>
      <c r="H14" s="146" t="s">
        <v>1560</v>
      </c>
      <c r="I14" s="146">
        <v>31051501</v>
      </c>
      <c r="J14" s="146" t="str">
        <f t="shared" si="0"/>
        <v>JAIRO RINCON</v>
      </c>
      <c r="K14" s="150"/>
      <c r="L14" s="150">
        <f>+K13</f>
        <v>4500000</v>
      </c>
      <c r="M14" s="24"/>
    </row>
    <row r="15" spans="1:13" outlineLevel="1" x14ac:dyDescent="0.25">
      <c r="A15" s="146" t="s">
        <v>1554</v>
      </c>
      <c r="B15" s="147" t="s">
        <v>1558</v>
      </c>
      <c r="C15" s="148">
        <v>41640</v>
      </c>
      <c r="D15" s="146"/>
      <c r="E15" s="146"/>
      <c r="F15" s="149">
        <v>54263321</v>
      </c>
      <c r="G15" s="146" t="str">
        <f>IFERROR(VLOOKUP(F15,TERCEROS[],3,FALSE),"")</f>
        <v>Jairo Rincón</v>
      </c>
      <c r="H15" s="146" t="s">
        <v>1561</v>
      </c>
      <c r="I15" s="146">
        <v>150405</v>
      </c>
      <c r="J15" s="146" t="str">
        <f t="shared" si="0"/>
        <v xml:space="preserve">URBANOS </v>
      </c>
      <c r="K15" s="150">
        <v>2000000</v>
      </c>
      <c r="L15" s="150"/>
      <c r="M15" s="24"/>
    </row>
    <row r="16" spans="1:13" outlineLevel="1" x14ac:dyDescent="0.25">
      <c r="A16" s="146" t="s">
        <v>1554</v>
      </c>
      <c r="B16" s="147" t="s">
        <v>1558</v>
      </c>
      <c r="C16" s="148">
        <v>41640</v>
      </c>
      <c r="D16" s="146"/>
      <c r="E16" s="146"/>
      <c r="F16" s="149">
        <v>54263321</v>
      </c>
      <c r="G16" s="146" t="str">
        <f>IFERROR(VLOOKUP(F16,TERCEROS[],3,FALSE),"")</f>
        <v>Jairo Rincón</v>
      </c>
      <c r="H16" s="146" t="s">
        <v>1562</v>
      </c>
      <c r="I16" s="146">
        <v>151610</v>
      </c>
      <c r="J16" s="146" t="str">
        <f t="shared" si="0"/>
        <v xml:space="preserve">OFICINAS </v>
      </c>
      <c r="K16" s="150">
        <v>8000000</v>
      </c>
      <c r="L16" s="150"/>
      <c r="M16" s="24"/>
    </row>
    <row r="17" spans="1:13" outlineLevel="1" x14ac:dyDescent="0.25">
      <c r="A17" s="146" t="s">
        <v>1554</v>
      </c>
      <c r="B17" s="147" t="s">
        <v>1558</v>
      </c>
      <c r="C17" s="148">
        <v>41640</v>
      </c>
      <c r="D17" s="146"/>
      <c r="E17" s="146"/>
      <c r="F17" s="149">
        <v>54263321</v>
      </c>
      <c r="G17" s="146" t="str">
        <f>IFERROR(VLOOKUP(F17,TERCEROS[],3,FALSE),"")</f>
        <v>Jairo Rincón</v>
      </c>
      <c r="H17" s="146" t="s">
        <v>1563</v>
      </c>
      <c r="I17" s="146">
        <v>31051501</v>
      </c>
      <c r="J17" s="146" t="str">
        <f t="shared" si="0"/>
        <v>JAIRO RINCON</v>
      </c>
      <c r="K17" s="150"/>
      <c r="L17" s="150">
        <f>+K15+K16</f>
        <v>10000000</v>
      </c>
      <c r="M17" s="24"/>
    </row>
    <row r="18" spans="1:13" outlineLevel="1" x14ac:dyDescent="0.25">
      <c r="A18" s="146" t="s">
        <v>1554</v>
      </c>
      <c r="B18" s="147" t="s">
        <v>1558</v>
      </c>
      <c r="C18" s="148">
        <v>41640</v>
      </c>
      <c r="D18" s="146"/>
      <c r="E18" s="146"/>
      <c r="F18" s="149">
        <v>1019125029</v>
      </c>
      <c r="G18" s="146" t="str">
        <f>IFERROR(VLOOKUP(F18,TERCEROS[],3,FALSE),"")</f>
        <v>Susanita Perez</v>
      </c>
      <c r="H18" s="146" t="s">
        <v>1560</v>
      </c>
      <c r="I18" s="146">
        <v>110505</v>
      </c>
      <c r="J18" s="146" t="str">
        <f t="shared" si="0"/>
        <v xml:space="preserve">CAJA GENERAL </v>
      </c>
      <c r="K18" s="150">
        <v>20600000</v>
      </c>
      <c r="L18" s="150"/>
      <c r="M18" s="24"/>
    </row>
    <row r="19" spans="1:13" outlineLevel="1" x14ac:dyDescent="0.25">
      <c r="A19" s="146" t="s">
        <v>1554</v>
      </c>
      <c r="B19" s="147" t="s">
        <v>1558</v>
      </c>
      <c r="C19" s="148">
        <v>41640</v>
      </c>
      <c r="D19" s="146"/>
      <c r="E19" s="146"/>
      <c r="F19" s="149">
        <v>1019125029</v>
      </c>
      <c r="G19" s="146" t="str">
        <f>IFERROR(VLOOKUP(F19,TERCEROS[],3,FALSE),"")</f>
        <v>Susanita Perez</v>
      </c>
      <c r="H19" s="146" t="s">
        <v>1560</v>
      </c>
      <c r="I19" s="146">
        <v>31051502</v>
      </c>
      <c r="J19" s="146" t="str">
        <f t="shared" si="0"/>
        <v>SUSANITA PEREZ</v>
      </c>
      <c r="K19" s="150"/>
      <c r="L19" s="150">
        <f>+K18</f>
        <v>20600000</v>
      </c>
      <c r="M19" s="24"/>
    </row>
    <row r="20" spans="1:13" outlineLevel="1" x14ac:dyDescent="0.25">
      <c r="A20" s="146" t="s">
        <v>1554</v>
      </c>
      <c r="B20" s="147" t="s">
        <v>1558</v>
      </c>
      <c r="C20" s="148">
        <v>41640</v>
      </c>
      <c r="D20" s="146"/>
      <c r="E20" s="146"/>
      <c r="F20" s="149">
        <v>1019125029</v>
      </c>
      <c r="G20" s="146" t="str">
        <f>IFERROR(VLOOKUP(F20,TERCEROS[],3,FALSE),"")</f>
        <v>Susanita Perez</v>
      </c>
      <c r="H20" s="146" t="s">
        <v>1564</v>
      </c>
      <c r="I20" s="146">
        <v>152805</v>
      </c>
      <c r="J20" s="146" t="str">
        <f t="shared" si="0"/>
        <v xml:space="preserve">EQUIPOS DE PROCESAMIENTO DE DATOS </v>
      </c>
      <c r="K20" s="150">
        <f>1250000*2</f>
        <v>2500000</v>
      </c>
      <c r="L20" s="150"/>
      <c r="M20" s="24"/>
    </row>
    <row r="21" spans="1:13" outlineLevel="1" x14ac:dyDescent="0.25">
      <c r="A21" s="146" t="s">
        <v>1554</v>
      </c>
      <c r="B21" s="147" t="s">
        <v>1558</v>
      </c>
      <c r="C21" s="148">
        <v>41640</v>
      </c>
      <c r="D21" s="146"/>
      <c r="E21" s="146"/>
      <c r="F21" s="149">
        <v>1019125029</v>
      </c>
      <c r="G21" s="146" t="str">
        <f>IFERROR(VLOOKUP(F21,TERCEROS[],3,FALSE),"")</f>
        <v>Susanita Perez</v>
      </c>
      <c r="H21" s="146" t="s">
        <v>1564</v>
      </c>
      <c r="I21" s="146">
        <v>31051502</v>
      </c>
      <c r="J21" s="146" t="str">
        <f t="shared" si="0"/>
        <v>SUSANITA PEREZ</v>
      </c>
      <c r="K21" s="150"/>
      <c r="L21" s="150">
        <f>+K20</f>
        <v>2500000</v>
      </c>
      <c r="M21" s="24"/>
    </row>
    <row r="22" spans="1:13" outlineLevel="1" x14ac:dyDescent="0.25">
      <c r="A22" s="146" t="s">
        <v>1554</v>
      </c>
      <c r="B22" s="147" t="s">
        <v>1558</v>
      </c>
      <c r="C22" s="148">
        <v>41640</v>
      </c>
      <c r="D22" s="146"/>
      <c r="E22" s="146"/>
      <c r="F22" s="149">
        <v>1019125029</v>
      </c>
      <c r="G22" s="146" t="str">
        <f>IFERROR(VLOOKUP(F22,TERCEROS[],3,FALSE),"")</f>
        <v>Susanita Perez</v>
      </c>
      <c r="H22" s="146" t="s">
        <v>1565</v>
      </c>
      <c r="I22" s="146">
        <v>152405</v>
      </c>
      <c r="J22" s="146" t="str">
        <f t="shared" si="0"/>
        <v xml:space="preserve">MUEBLES Y ENSERES </v>
      </c>
      <c r="K22" s="150">
        <v>1000000</v>
      </c>
      <c r="L22" s="150"/>
      <c r="M22" s="24"/>
    </row>
    <row r="23" spans="1:13" outlineLevel="1" x14ac:dyDescent="0.25">
      <c r="A23" s="146" t="s">
        <v>1554</v>
      </c>
      <c r="B23" s="147" t="s">
        <v>1558</v>
      </c>
      <c r="C23" s="148">
        <v>41640</v>
      </c>
      <c r="D23" s="146"/>
      <c r="E23" s="146"/>
      <c r="F23" s="149">
        <v>1019125029</v>
      </c>
      <c r="G23" s="146" t="str">
        <f>IFERROR(VLOOKUP(F23,TERCEROS[],3,FALSE),"")</f>
        <v>Susanita Perez</v>
      </c>
      <c r="H23" s="146" t="s">
        <v>1565</v>
      </c>
      <c r="I23" s="146">
        <v>31051502</v>
      </c>
      <c r="J23" s="146" t="str">
        <f t="shared" si="0"/>
        <v>SUSANITA PEREZ</v>
      </c>
      <c r="K23" s="150"/>
      <c r="L23" s="150">
        <f>+K22</f>
        <v>1000000</v>
      </c>
      <c r="M23" s="24"/>
    </row>
    <row r="24" spans="1:13" outlineLevel="1" x14ac:dyDescent="0.25">
      <c r="A24" s="146" t="s">
        <v>1554</v>
      </c>
      <c r="B24" s="147" t="s">
        <v>1558</v>
      </c>
      <c r="C24" s="148">
        <v>41640</v>
      </c>
      <c r="D24" s="146"/>
      <c r="E24" s="146"/>
      <c r="F24" s="149">
        <v>1019125029</v>
      </c>
      <c r="G24" s="146" t="str">
        <f>IFERROR(VLOOKUP(F24,TERCEROS[],3,FALSE),"")</f>
        <v>Susanita Perez</v>
      </c>
      <c r="H24" s="146" t="s">
        <v>1566</v>
      </c>
      <c r="I24" s="146">
        <v>152405</v>
      </c>
      <c r="J24" s="146" t="str">
        <f t="shared" si="0"/>
        <v xml:space="preserve">MUEBLES Y ENSERES </v>
      </c>
      <c r="K24" s="150">
        <v>400000</v>
      </c>
      <c r="L24" s="150"/>
      <c r="M24" s="24"/>
    </row>
    <row r="25" spans="1:13" outlineLevel="1" x14ac:dyDescent="0.25">
      <c r="A25" s="146" t="s">
        <v>1554</v>
      </c>
      <c r="B25" s="147" t="s">
        <v>1558</v>
      </c>
      <c r="C25" s="148">
        <v>41640</v>
      </c>
      <c r="D25" s="146"/>
      <c r="E25" s="146"/>
      <c r="F25" s="149">
        <v>1019125029</v>
      </c>
      <c r="G25" s="146" t="str">
        <f>IFERROR(VLOOKUP(F25,TERCEROS[],3,FALSE),"")</f>
        <v>Susanita Perez</v>
      </c>
      <c r="H25" s="146" t="s">
        <v>1566</v>
      </c>
      <c r="I25" s="146">
        <v>31051502</v>
      </c>
      <c r="J25" s="146" t="str">
        <f t="shared" si="0"/>
        <v>SUSANITA PEREZ</v>
      </c>
      <c r="K25" s="150"/>
      <c r="L25" s="150">
        <f>+K24</f>
        <v>400000</v>
      </c>
      <c r="M25" s="24"/>
    </row>
    <row r="26" spans="1:13" outlineLevel="1" x14ac:dyDescent="0.25">
      <c r="A26" s="146" t="s">
        <v>1554</v>
      </c>
      <c r="B26" s="147" t="s">
        <v>1558</v>
      </c>
      <c r="C26" s="148">
        <v>41640</v>
      </c>
      <c r="D26" s="146"/>
      <c r="E26" s="146"/>
      <c r="F26" s="149">
        <v>1019125029</v>
      </c>
      <c r="G26" s="146" t="str">
        <f>IFERROR(VLOOKUP(F26,TERCEROS[],3,FALSE),"")</f>
        <v>Susanita Perez</v>
      </c>
      <c r="H26" s="146" t="s">
        <v>1567</v>
      </c>
      <c r="I26" s="146">
        <v>171020</v>
      </c>
      <c r="J26" s="146" t="str">
        <f t="shared" si="0"/>
        <v xml:space="preserve">UTILES Y PAPELERIA </v>
      </c>
      <c r="K26" s="150">
        <v>500000</v>
      </c>
      <c r="L26" s="150"/>
      <c r="M26" s="24"/>
    </row>
    <row r="27" spans="1:13" outlineLevel="1" x14ac:dyDescent="0.25">
      <c r="A27" s="146" t="s">
        <v>1554</v>
      </c>
      <c r="B27" s="147" t="s">
        <v>1558</v>
      </c>
      <c r="C27" s="148">
        <v>41640</v>
      </c>
      <c r="D27" s="146"/>
      <c r="E27" s="146"/>
      <c r="F27" s="149">
        <v>1019125029</v>
      </c>
      <c r="G27" s="146" t="str">
        <f>IFERROR(VLOOKUP(F27,TERCEROS[],3,FALSE),"")</f>
        <v>Susanita Perez</v>
      </c>
      <c r="H27" s="146" t="s">
        <v>1567</v>
      </c>
      <c r="I27" s="146">
        <v>31051502</v>
      </c>
      <c r="J27" s="146" t="str">
        <f t="shared" si="0"/>
        <v>SUSANITA PEREZ</v>
      </c>
      <c r="K27" s="150"/>
      <c r="L27" s="150">
        <f>+K26</f>
        <v>500000</v>
      </c>
      <c r="M27" s="24"/>
    </row>
    <row r="28" spans="1:13" outlineLevel="1" x14ac:dyDescent="0.25">
      <c r="A28" s="22" t="s">
        <v>1554</v>
      </c>
      <c r="B28" s="29" t="s">
        <v>1572</v>
      </c>
      <c r="C28" s="145">
        <v>41642</v>
      </c>
      <c r="D28" s="22"/>
      <c r="E28" s="22"/>
      <c r="F28" s="27">
        <v>800555222</v>
      </c>
      <c r="G28" s="22" t="str">
        <f>IFERROR(VLOOKUP(F28,TERCEROS[],3,FALSE),"")</f>
        <v>BANCOMIO</v>
      </c>
      <c r="H28" s="22" t="s">
        <v>1573</v>
      </c>
      <c r="I28" s="22">
        <v>110505</v>
      </c>
      <c r="J28" s="22" t="str">
        <f t="shared" si="0"/>
        <v xml:space="preserve">CAJA GENERAL </v>
      </c>
      <c r="K28" s="24"/>
      <c r="L28" s="24">
        <v>25100000</v>
      </c>
      <c r="M28" s="24"/>
    </row>
    <row r="29" spans="1:13" outlineLevel="1" x14ac:dyDescent="0.25">
      <c r="A29" s="22" t="s">
        <v>1554</v>
      </c>
      <c r="B29" s="29" t="s">
        <v>1572</v>
      </c>
      <c r="C29" s="145">
        <v>41642</v>
      </c>
      <c r="D29" s="22"/>
      <c r="E29" s="22"/>
      <c r="F29" s="27">
        <v>800555222</v>
      </c>
      <c r="G29" s="22" t="str">
        <f>IFERROR(VLOOKUP(F29,TERCEROS[],3,FALSE),"")</f>
        <v>BANCOMIO</v>
      </c>
      <c r="H29" s="22" t="s">
        <v>1573</v>
      </c>
      <c r="I29" s="22">
        <v>1110050501</v>
      </c>
      <c r="J29" s="22" t="str">
        <f t="shared" si="0"/>
        <v>CUENTA CORRIENTE NO. 074-604125-08</v>
      </c>
      <c r="K29" s="24">
        <f>+L28</f>
        <v>25100000</v>
      </c>
      <c r="L29" s="24"/>
      <c r="M29" s="24"/>
    </row>
    <row r="30" spans="1:13" outlineLevel="1" x14ac:dyDescent="0.25">
      <c r="A30" s="146" t="s">
        <v>1574</v>
      </c>
      <c r="B30" s="147" t="s">
        <v>1555</v>
      </c>
      <c r="C30" s="148">
        <v>41643</v>
      </c>
      <c r="D30" s="146"/>
      <c r="E30" s="146"/>
      <c r="F30" s="149">
        <v>1019125029</v>
      </c>
      <c r="G30" s="146" t="str">
        <f>IFERROR(VLOOKUP(F30,TERCEROS[],3,FALSE),"")</f>
        <v>Susanita Perez</v>
      </c>
      <c r="H30" s="146" t="s">
        <v>1575</v>
      </c>
      <c r="I30" s="146">
        <v>110510</v>
      </c>
      <c r="J30" s="146" t="str">
        <f t="shared" si="0"/>
        <v xml:space="preserve">CAJAS MENORES </v>
      </c>
      <c r="K30" s="150">
        <v>400000</v>
      </c>
      <c r="L30" s="150"/>
      <c r="M30" s="24"/>
    </row>
    <row r="31" spans="1:13" outlineLevel="1" x14ac:dyDescent="0.25">
      <c r="A31" s="146" t="s">
        <v>1574</v>
      </c>
      <c r="B31" s="147" t="s">
        <v>1555</v>
      </c>
      <c r="C31" s="148">
        <v>41643</v>
      </c>
      <c r="D31" s="146"/>
      <c r="E31" s="146"/>
      <c r="F31" s="149">
        <v>1019125029</v>
      </c>
      <c r="G31" s="146" t="str">
        <f>IFERROR(VLOOKUP(F31,TERCEROS[],3,FALSE),"")</f>
        <v>Susanita Perez</v>
      </c>
      <c r="H31" s="146" t="s">
        <v>1575</v>
      </c>
      <c r="I31" s="146">
        <v>1110050501</v>
      </c>
      <c r="J31" s="146" t="str">
        <f t="shared" si="0"/>
        <v>CUENTA CORRIENTE NO. 074-604125-08</v>
      </c>
      <c r="K31" s="150"/>
      <c r="L31" s="150">
        <f>+K30</f>
        <v>400000</v>
      </c>
      <c r="M31" s="24" t="s">
        <v>1582</v>
      </c>
    </row>
    <row r="32" spans="1:13" outlineLevel="1" x14ac:dyDescent="0.25">
      <c r="A32" s="22" t="s">
        <v>1576</v>
      </c>
      <c r="B32" s="29" t="s">
        <v>1555</v>
      </c>
      <c r="C32" s="145">
        <v>41643</v>
      </c>
      <c r="D32" s="22" t="s">
        <v>1577</v>
      </c>
      <c r="E32" s="145">
        <v>41643</v>
      </c>
      <c r="F32" s="27">
        <v>45256287</v>
      </c>
      <c r="G32" s="22" t="str">
        <f>IFERROR(VLOOKUP(F32,TERCEROS[],3,FALSE),"")</f>
        <v>FELIPE MOLINA</v>
      </c>
      <c r="H32" s="22" t="s">
        <v>1579</v>
      </c>
      <c r="I32" s="22">
        <v>511025</v>
      </c>
      <c r="J32" s="22" t="str">
        <f t="shared" si="0"/>
        <v xml:space="preserve">ASESORIA JURIDICA </v>
      </c>
      <c r="K32" s="24">
        <v>1200000</v>
      </c>
      <c r="L32" s="24"/>
      <c r="M32" s="24"/>
    </row>
    <row r="33" spans="1:13" outlineLevel="1" x14ac:dyDescent="0.25">
      <c r="A33" s="22" t="s">
        <v>1576</v>
      </c>
      <c r="B33" s="29" t="s">
        <v>1555</v>
      </c>
      <c r="C33" s="145">
        <v>41643</v>
      </c>
      <c r="D33" s="22" t="s">
        <v>1577</v>
      </c>
      <c r="E33" s="145">
        <v>41643</v>
      </c>
      <c r="F33" s="27">
        <v>45256287</v>
      </c>
      <c r="G33" s="22" t="str">
        <f>IFERROR(VLOOKUP(F33,TERCEROS[],3,FALSE),"")</f>
        <v>FELIPE MOLINA</v>
      </c>
      <c r="H33" s="22" t="s">
        <v>1579</v>
      </c>
      <c r="I33" s="22">
        <v>240802</v>
      </c>
      <c r="J33" s="22" t="str">
        <f t="shared" si="0"/>
        <v>IVA DESCONTABLE</v>
      </c>
      <c r="K33" s="24">
        <f>+K32*2.4/100</f>
        <v>28800</v>
      </c>
      <c r="L33" s="24"/>
      <c r="M33" s="24"/>
    </row>
    <row r="34" spans="1:13" outlineLevel="1" x14ac:dyDescent="0.25">
      <c r="A34" s="22" t="s">
        <v>1576</v>
      </c>
      <c r="B34" s="29" t="s">
        <v>1555</v>
      </c>
      <c r="C34" s="145">
        <v>41643</v>
      </c>
      <c r="D34" s="22" t="s">
        <v>1577</v>
      </c>
      <c r="E34" s="145">
        <v>41643</v>
      </c>
      <c r="F34" s="27">
        <v>45256287</v>
      </c>
      <c r="G34" s="22" t="str">
        <f>IFERROR(VLOOKUP(F34,TERCEROS[],3,FALSE),"")</f>
        <v>FELIPE MOLINA</v>
      </c>
      <c r="H34" s="22" t="s">
        <v>1579</v>
      </c>
      <c r="I34" s="22">
        <v>236701</v>
      </c>
      <c r="J34" s="22" t="str">
        <f t="shared" si="0"/>
        <v>IMPUESTO A LAS VENTAS RETENIDO</v>
      </c>
      <c r="K34" s="24"/>
      <c r="L34" s="24">
        <f>+K33</f>
        <v>28800</v>
      </c>
      <c r="M34" s="24"/>
    </row>
    <row r="35" spans="1:13" outlineLevel="1" x14ac:dyDescent="0.25">
      <c r="A35" s="22" t="s">
        <v>1576</v>
      </c>
      <c r="B35" s="29" t="s">
        <v>1555</v>
      </c>
      <c r="C35" s="145">
        <v>41643</v>
      </c>
      <c r="D35" s="22" t="s">
        <v>1577</v>
      </c>
      <c r="E35" s="145">
        <v>41643</v>
      </c>
      <c r="F35" s="27">
        <v>45256287</v>
      </c>
      <c r="G35" s="22" t="str">
        <f>IFERROR(VLOOKUP(F35,TERCEROS[],3,FALSE),"")</f>
        <v>FELIPE MOLINA</v>
      </c>
      <c r="H35" s="22" t="s">
        <v>1579</v>
      </c>
      <c r="I35" s="22">
        <v>236801</v>
      </c>
      <c r="J35" s="22" t="str">
        <f t="shared" si="0"/>
        <v>IMPUESTO DE INDUSTRIA Y COMERCIO RETENIDO</v>
      </c>
      <c r="K35" s="24"/>
      <c r="L35" s="24">
        <f>+K32*6.9/1000</f>
        <v>8280</v>
      </c>
      <c r="M35" s="24"/>
    </row>
    <row r="36" spans="1:13" outlineLevel="1" x14ac:dyDescent="0.25">
      <c r="A36" s="22" t="s">
        <v>1576</v>
      </c>
      <c r="B36" s="29" t="s">
        <v>1555</v>
      </c>
      <c r="C36" s="145">
        <v>41643</v>
      </c>
      <c r="D36" s="22" t="s">
        <v>1577</v>
      </c>
      <c r="E36" s="145">
        <v>41643</v>
      </c>
      <c r="F36" s="27">
        <v>45256287</v>
      </c>
      <c r="G36" s="22" t="str">
        <f>IFERROR(VLOOKUP(F36,TERCEROS[],3,FALSE),"")</f>
        <v>FELIPE MOLINA</v>
      </c>
      <c r="H36" s="22" t="s">
        <v>1579</v>
      </c>
      <c r="I36" s="22">
        <v>233525</v>
      </c>
      <c r="J36" s="22" t="str">
        <f t="shared" si="0"/>
        <v xml:space="preserve">HONORARIOS </v>
      </c>
      <c r="K36" s="24"/>
      <c r="L36" s="24">
        <f>+K32+K33-L34-L35</f>
        <v>1191720</v>
      </c>
      <c r="M36" s="24"/>
    </row>
    <row r="37" spans="1:13" outlineLevel="1" x14ac:dyDescent="0.25">
      <c r="A37" s="146" t="s">
        <v>1574</v>
      </c>
      <c r="B37" s="147" t="s">
        <v>1558</v>
      </c>
      <c r="C37" s="148">
        <v>41643</v>
      </c>
      <c r="D37" s="146" t="s">
        <v>1577</v>
      </c>
      <c r="E37" s="148">
        <v>41643</v>
      </c>
      <c r="F37" s="149">
        <v>45256287</v>
      </c>
      <c r="G37" s="146" t="str">
        <f>IFERROR(VLOOKUP(F37,TERCEROS[],3,FALSE),"")</f>
        <v>FELIPE MOLINA</v>
      </c>
      <c r="H37" s="146" t="s">
        <v>1580</v>
      </c>
      <c r="I37" s="146">
        <v>233525</v>
      </c>
      <c r="J37" s="146" t="str">
        <f t="shared" si="0"/>
        <v xml:space="preserve">HONORARIOS </v>
      </c>
      <c r="K37" s="150">
        <f>+L36</f>
        <v>1191720</v>
      </c>
      <c r="L37" s="150"/>
      <c r="M37" s="24"/>
    </row>
    <row r="38" spans="1:13" outlineLevel="1" x14ac:dyDescent="0.25">
      <c r="A38" s="146" t="s">
        <v>1574</v>
      </c>
      <c r="B38" s="147" t="s">
        <v>1558</v>
      </c>
      <c r="C38" s="148">
        <v>41643</v>
      </c>
      <c r="D38" s="146" t="s">
        <v>1577</v>
      </c>
      <c r="E38" s="148">
        <v>41643</v>
      </c>
      <c r="F38" s="149">
        <v>45256287</v>
      </c>
      <c r="G38" s="146" t="str">
        <f>IFERROR(VLOOKUP(F38,TERCEROS[],3,FALSE),"")</f>
        <v>FELIPE MOLINA</v>
      </c>
      <c r="H38" s="146" t="s">
        <v>1580</v>
      </c>
      <c r="I38" s="146">
        <v>1110050501</v>
      </c>
      <c r="J38" s="146" t="str">
        <f t="shared" si="0"/>
        <v>CUENTA CORRIENTE NO. 074-604125-08</v>
      </c>
      <c r="K38" s="150"/>
      <c r="L38" s="150">
        <f>+K37</f>
        <v>1191720</v>
      </c>
      <c r="M38" s="24" t="s">
        <v>1581</v>
      </c>
    </row>
    <row r="39" spans="1:13" outlineLevel="1" x14ac:dyDescent="0.25">
      <c r="A39" s="22" t="s">
        <v>1574</v>
      </c>
      <c r="B39" s="29" t="s">
        <v>1572</v>
      </c>
      <c r="C39" s="145">
        <v>41644</v>
      </c>
      <c r="D39" s="22">
        <v>455228</v>
      </c>
      <c r="E39" s="145">
        <f>+C39</f>
        <v>41644</v>
      </c>
      <c r="F39" s="27">
        <v>860007322</v>
      </c>
      <c r="G39" s="22" t="str">
        <f>IFERROR(VLOOKUP(F39,TERCEROS[],3,FALSE),"")</f>
        <v>CAMARA DE COMERCIO DE BOGOTA</v>
      </c>
      <c r="H39" s="22" t="s">
        <v>1584</v>
      </c>
      <c r="I39" s="22">
        <v>514010</v>
      </c>
      <c r="J39" s="22" t="str">
        <f t="shared" si="0"/>
        <v xml:space="preserve">REGISTRO MERCANTIL </v>
      </c>
      <c r="K39" s="24">
        <v>145000</v>
      </c>
      <c r="L39" s="24"/>
      <c r="M39" s="24"/>
    </row>
    <row r="40" spans="1:13" outlineLevel="1" x14ac:dyDescent="0.25">
      <c r="A40" s="22" t="s">
        <v>1574</v>
      </c>
      <c r="B40" s="29" t="s">
        <v>1572</v>
      </c>
      <c r="C40" s="145">
        <v>41644</v>
      </c>
      <c r="D40" s="22">
        <v>455228</v>
      </c>
      <c r="E40" s="145">
        <f>+C40</f>
        <v>41644</v>
      </c>
      <c r="F40" s="27">
        <v>860007322</v>
      </c>
      <c r="G40" s="22" t="str">
        <f>IFERROR(VLOOKUP(F40,TERCEROS[],3,FALSE),"")</f>
        <v>CAMARA DE COMERCIO DE BOGOTA</v>
      </c>
      <c r="H40" s="22" t="s">
        <v>1584</v>
      </c>
      <c r="I40" s="22">
        <v>1110050501</v>
      </c>
      <c r="J40" s="22" t="str">
        <f t="shared" si="0"/>
        <v>CUENTA CORRIENTE NO. 074-604125-08</v>
      </c>
      <c r="K40" s="24"/>
      <c r="L40" s="24">
        <f>+K39</f>
        <v>145000</v>
      </c>
      <c r="M40" s="24" t="s">
        <v>1585</v>
      </c>
    </row>
    <row r="41" spans="1:13" outlineLevel="1" x14ac:dyDescent="0.25">
      <c r="A41" s="22" t="s">
        <v>1576</v>
      </c>
      <c r="B41" s="29" t="s">
        <v>1558</v>
      </c>
      <c r="C41" s="145">
        <v>41645</v>
      </c>
      <c r="D41" s="22" t="s">
        <v>1586</v>
      </c>
      <c r="E41" s="145">
        <f>+C41</f>
        <v>41645</v>
      </c>
      <c r="F41" s="27">
        <v>860999777</v>
      </c>
      <c r="G41" s="22" t="str">
        <f>IFERROR(VLOOKUP(F41,TERCEROS[],3,FALSE),"")</f>
        <v>TENZA S.A.</v>
      </c>
      <c r="H41" s="22" t="s">
        <v>1588</v>
      </c>
      <c r="I41" s="22">
        <v>170525</v>
      </c>
      <c r="J41" s="22" t="str">
        <f t="shared" si="0"/>
        <v xml:space="preserve">ARRENDAMIENTOS </v>
      </c>
      <c r="K41" s="24">
        <v>1500000</v>
      </c>
      <c r="L41" s="24"/>
      <c r="M41" s="24"/>
    </row>
    <row r="42" spans="1:13" outlineLevel="1" x14ac:dyDescent="0.25">
      <c r="A42" s="22" t="s">
        <v>1576</v>
      </c>
      <c r="B42" s="29" t="s">
        <v>1558</v>
      </c>
      <c r="C42" s="145">
        <v>41645</v>
      </c>
      <c r="D42" s="22" t="s">
        <v>1586</v>
      </c>
      <c r="E42" s="145">
        <f t="shared" ref="E42:E45" si="1">+C42</f>
        <v>41645</v>
      </c>
      <c r="F42" s="27">
        <v>860999777</v>
      </c>
      <c r="G42" s="22" t="str">
        <f>IFERROR(VLOOKUP(F42,TERCEROS[],3,FALSE),"")</f>
        <v>TENZA S.A.</v>
      </c>
      <c r="H42" s="22" t="s">
        <v>1588</v>
      </c>
      <c r="I42" s="22">
        <v>236530</v>
      </c>
      <c r="J42" s="22" t="str">
        <f t="shared" si="0"/>
        <v xml:space="preserve">ARRENDAMIENTOS </v>
      </c>
      <c r="K42" s="24"/>
      <c r="L42" s="24">
        <f>+K41*2.5/100</f>
        <v>37500</v>
      </c>
      <c r="M42" s="24"/>
    </row>
    <row r="43" spans="1:13" outlineLevel="1" x14ac:dyDescent="0.25">
      <c r="A43" s="22" t="s">
        <v>1576</v>
      </c>
      <c r="B43" s="29" t="s">
        <v>1558</v>
      </c>
      <c r="C43" s="145">
        <v>41645</v>
      </c>
      <c r="D43" s="22" t="s">
        <v>1586</v>
      </c>
      <c r="E43" s="145">
        <f t="shared" si="1"/>
        <v>41645</v>
      </c>
      <c r="F43" s="27">
        <v>860999777</v>
      </c>
      <c r="G43" s="22" t="str">
        <f>IFERROR(VLOOKUP(F43,TERCEROS[],3,FALSE),"")</f>
        <v>TENZA S.A.</v>
      </c>
      <c r="H43" s="22" t="s">
        <v>1588</v>
      </c>
      <c r="I43" s="22">
        <v>240802</v>
      </c>
      <c r="J43" s="22" t="str">
        <f t="shared" si="0"/>
        <v>IVA DESCONTABLE</v>
      </c>
      <c r="K43" s="24">
        <f>+K41*16/100</f>
        <v>240000</v>
      </c>
      <c r="L43" s="24"/>
      <c r="M43" s="24"/>
    </row>
    <row r="44" spans="1:13" outlineLevel="1" x14ac:dyDescent="0.25">
      <c r="A44" s="22" t="s">
        <v>1576</v>
      </c>
      <c r="B44" s="29" t="s">
        <v>1558</v>
      </c>
      <c r="C44" s="145">
        <v>41645</v>
      </c>
      <c r="D44" s="22" t="s">
        <v>1586</v>
      </c>
      <c r="E44" s="145">
        <f t="shared" si="1"/>
        <v>41645</v>
      </c>
      <c r="F44" s="27">
        <v>860999777</v>
      </c>
      <c r="G44" s="22" t="str">
        <f>IFERROR(VLOOKUP(F44,TERCEROS[],3,FALSE),"")</f>
        <v>TENZA S.A.</v>
      </c>
      <c r="H44" s="22" t="s">
        <v>1588</v>
      </c>
      <c r="I44" s="22">
        <v>233540</v>
      </c>
      <c r="J44" s="22" t="str">
        <f t="shared" si="0"/>
        <v xml:space="preserve">ARRENDAMIENTOS </v>
      </c>
      <c r="K44" s="24"/>
      <c r="L44" s="24">
        <f>+K41+K43-L42</f>
        <v>1702500</v>
      </c>
      <c r="M44" s="24"/>
    </row>
    <row r="45" spans="1:13" outlineLevel="1" x14ac:dyDescent="0.25">
      <c r="A45" s="146" t="s">
        <v>1574</v>
      </c>
      <c r="B45" s="147" t="s">
        <v>1589</v>
      </c>
      <c r="C45" s="148">
        <v>41645</v>
      </c>
      <c r="D45" s="146" t="s">
        <v>1586</v>
      </c>
      <c r="E45" s="148">
        <f t="shared" si="1"/>
        <v>41645</v>
      </c>
      <c r="F45" s="149">
        <v>860999777</v>
      </c>
      <c r="G45" s="146" t="str">
        <f>IFERROR(VLOOKUP(F45,TERCEROS[],3,FALSE),"")</f>
        <v>TENZA S.A.</v>
      </c>
      <c r="H45" s="146" t="s">
        <v>1590</v>
      </c>
      <c r="I45" s="146">
        <v>233540</v>
      </c>
      <c r="J45" s="146" t="str">
        <f t="shared" si="0"/>
        <v xml:space="preserve">ARRENDAMIENTOS </v>
      </c>
      <c r="K45" s="150">
        <f>+L44</f>
        <v>1702500</v>
      </c>
      <c r="L45" s="150"/>
      <c r="M45" s="150"/>
    </row>
    <row r="46" spans="1:13" outlineLevel="1" x14ac:dyDescent="0.25">
      <c r="A46" s="146" t="s">
        <v>1574</v>
      </c>
      <c r="B46" s="147" t="s">
        <v>1589</v>
      </c>
      <c r="C46" s="148">
        <v>41645</v>
      </c>
      <c r="D46" s="146" t="s">
        <v>1586</v>
      </c>
      <c r="E46" s="148">
        <f t="shared" ref="E46" si="2">+C46</f>
        <v>41645</v>
      </c>
      <c r="F46" s="149">
        <v>860999777</v>
      </c>
      <c r="G46" s="146" t="str">
        <f>IFERROR(VLOOKUP(F46,TERCEROS[],3,FALSE),"")</f>
        <v>TENZA S.A.</v>
      </c>
      <c r="H46" s="146" t="s">
        <v>1590</v>
      </c>
      <c r="I46" s="146">
        <v>1110050501</v>
      </c>
      <c r="J46" s="146" t="str">
        <f t="shared" si="0"/>
        <v>CUENTA CORRIENTE NO. 074-604125-08</v>
      </c>
      <c r="K46" s="150"/>
      <c r="L46" s="150">
        <f>+K45</f>
        <v>1702500</v>
      </c>
      <c r="M46" s="150" t="s">
        <v>1591</v>
      </c>
    </row>
    <row r="47" spans="1:13" outlineLevel="1" x14ac:dyDescent="0.25">
      <c r="A47" s="22" t="s">
        <v>1576</v>
      </c>
      <c r="B47" s="29" t="s">
        <v>1572</v>
      </c>
      <c r="C47" s="145">
        <v>41646</v>
      </c>
      <c r="D47" s="22">
        <v>10</v>
      </c>
      <c r="E47" s="145">
        <f>+C47</f>
        <v>41646</v>
      </c>
      <c r="F47" s="27">
        <v>58455630</v>
      </c>
      <c r="G47" s="22" t="str">
        <f>IFERROR(VLOOKUP(F47,TERCEROS[],3,FALSE),"")</f>
        <v xml:space="preserve">Pedro Mercado </v>
      </c>
      <c r="H47" s="22" t="s">
        <v>1593</v>
      </c>
      <c r="I47" s="22">
        <v>525015</v>
      </c>
      <c r="J47" s="22" t="str">
        <f t="shared" si="0"/>
        <v xml:space="preserve">REPARACIONES LOCATIVAS </v>
      </c>
      <c r="K47" s="24">
        <v>145000</v>
      </c>
      <c r="L47" s="24"/>
      <c r="M47" s="24"/>
    </row>
    <row r="48" spans="1:13" outlineLevel="1" x14ac:dyDescent="0.25">
      <c r="A48" s="22" t="s">
        <v>1576</v>
      </c>
      <c r="B48" s="29" t="s">
        <v>1572</v>
      </c>
      <c r="C48" s="145">
        <v>41646</v>
      </c>
      <c r="D48" s="22">
        <v>10</v>
      </c>
      <c r="E48" s="145">
        <f t="shared" ref="E48:E53" si="3">+C48</f>
        <v>41646</v>
      </c>
      <c r="F48" s="27">
        <v>58455630</v>
      </c>
      <c r="G48" s="22" t="str">
        <f>IFERROR(VLOOKUP(F48,TERCEROS[],3,FALSE),"")</f>
        <v xml:space="preserve">Pedro Mercado </v>
      </c>
      <c r="H48" s="22" t="s">
        <v>1593</v>
      </c>
      <c r="I48" s="22">
        <v>23652501</v>
      </c>
      <c r="J48" s="22" t="str">
        <f t="shared" si="0"/>
        <v>RETE FTE SERVICIOS 6% P.N</v>
      </c>
      <c r="K48" s="24"/>
      <c r="L48" s="24">
        <f>+K47*0.06</f>
        <v>8700</v>
      </c>
      <c r="M48" s="24"/>
    </row>
    <row r="49" spans="1:13" outlineLevel="1" x14ac:dyDescent="0.25">
      <c r="A49" s="22" t="s">
        <v>1576</v>
      </c>
      <c r="B49" s="29" t="s">
        <v>1572</v>
      </c>
      <c r="C49" s="145">
        <v>41646</v>
      </c>
      <c r="D49" s="22">
        <v>10</v>
      </c>
      <c r="E49" s="145">
        <f t="shared" si="3"/>
        <v>41646</v>
      </c>
      <c r="F49" s="27">
        <v>58455630</v>
      </c>
      <c r="G49" s="22" t="str">
        <f>IFERROR(VLOOKUP(F49,TERCEROS[],3,FALSE),"")</f>
        <v xml:space="preserve">Pedro Mercado </v>
      </c>
      <c r="H49" s="22" t="s">
        <v>1593</v>
      </c>
      <c r="I49" s="22">
        <v>240802</v>
      </c>
      <c r="J49" s="22" t="str">
        <f t="shared" si="0"/>
        <v>IVA DESCONTABLE</v>
      </c>
      <c r="K49" s="24">
        <f>+K47*2.4/100</f>
        <v>3480</v>
      </c>
      <c r="L49" s="24"/>
      <c r="M49" s="24"/>
    </row>
    <row r="50" spans="1:13" outlineLevel="1" x14ac:dyDescent="0.25">
      <c r="A50" s="22" t="s">
        <v>1576</v>
      </c>
      <c r="B50" s="29" t="s">
        <v>1572</v>
      </c>
      <c r="C50" s="145">
        <v>41646</v>
      </c>
      <c r="D50" s="22">
        <v>10</v>
      </c>
      <c r="E50" s="145">
        <f t="shared" si="3"/>
        <v>41646</v>
      </c>
      <c r="F50" s="27">
        <v>58455630</v>
      </c>
      <c r="G50" s="22" t="str">
        <f>IFERROR(VLOOKUP(F50,TERCEROS[],3,FALSE),"")</f>
        <v xml:space="preserve">Pedro Mercado </v>
      </c>
      <c r="H50" s="22" t="s">
        <v>1593</v>
      </c>
      <c r="I50" s="22">
        <v>236701</v>
      </c>
      <c r="J50" s="22" t="str">
        <f t="shared" si="0"/>
        <v>IMPUESTO A LAS VENTAS RETENIDO</v>
      </c>
      <c r="K50" s="24"/>
      <c r="L50" s="24">
        <f>+K49</f>
        <v>3480</v>
      </c>
      <c r="M50" s="24"/>
    </row>
    <row r="51" spans="1:13" outlineLevel="1" x14ac:dyDescent="0.25">
      <c r="A51" s="22" t="s">
        <v>1576</v>
      </c>
      <c r="B51" s="29" t="s">
        <v>1572</v>
      </c>
      <c r="C51" s="145">
        <v>41646</v>
      </c>
      <c r="D51" s="22">
        <v>10</v>
      </c>
      <c r="E51" s="145">
        <f t="shared" si="3"/>
        <v>41646</v>
      </c>
      <c r="F51" s="27">
        <v>58455630</v>
      </c>
      <c r="G51" s="22" t="str">
        <f>IFERROR(VLOOKUP(F51,TERCEROS[],3,FALSE),"")</f>
        <v xml:space="preserve">Pedro Mercado </v>
      </c>
      <c r="H51" s="22" t="s">
        <v>1593</v>
      </c>
      <c r="I51" s="22">
        <v>236801</v>
      </c>
      <c r="J51" s="22" t="str">
        <f t="shared" si="0"/>
        <v>IMPUESTO DE INDUSTRIA Y COMERCIO RETENIDO</v>
      </c>
      <c r="K51" s="24"/>
      <c r="L51" s="24">
        <f>+K47*6.9/1000</f>
        <v>1000.5</v>
      </c>
      <c r="M51" s="24"/>
    </row>
    <row r="52" spans="1:13" outlineLevel="1" x14ac:dyDescent="0.25">
      <c r="A52" s="22" t="s">
        <v>1576</v>
      </c>
      <c r="B52" s="29" t="s">
        <v>1572</v>
      </c>
      <c r="C52" s="145">
        <v>41646</v>
      </c>
      <c r="D52" s="22">
        <v>10</v>
      </c>
      <c r="E52" s="145">
        <f t="shared" si="3"/>
        <v>41646</v>
      </c>
      <c r="F52" s="27">
        <v>58455630</v>
      </c>
      <c r="G52" s="22" t="str">
        <f>IFERROR(VLOOKUP(F52,TERCEROS[],3,FALSE),"")</f>
        <v xml:space="preserve">Pedro Mercado </v>
      </c>
      <c r="H52" s="22" t="s">
        <v>1593</v>
      </c>
      <c r="I52" s="22">
        <v>233535</v>
      </c>
      <c r="J52" s="22" t="str">
        <f t="shared" si="0"/>
        <v xml:space="preserve">SERVICIOS DE MANTENIMIENTO </v>
      </c>
      <c r="K52" s="24"/>
      <c r="L52" s="24">
        <f>+K47-L48-L50-L51+K49</f>
        <v>135299.5</v>
      </c>
      <c r="M52" s="24"/>
    </row>
    <row r="53" spans="1:13" outlineLevel="1" x14ac:dyDescent="0.25">
      <c r="A53" s="146" t="s">
        <v>1574</v>
      </c>
      <c r="B53" s="147" t="s">
        <v>1595</v>
      </c>
      <c r="C53" s="148">
        <f>+C52</f>
        <v>41646</v>
      </c>
      <c r="D53" s="146">
        <v>10</v>
      </c>
      <c r="E53" s="148">
        <f t="shared" si="3"/>
        <v>41646</v>
      </c>
      <c r="F53" s="149">
        <v>58455630</v>
      </c>
      <c r="G53" s="146" t="str">
        <f>IFERROR(VLOOKUP(F53,TERCEROS[],3,FALSE),"")</f>
        <v xml:space="preserve">Pedro Mercado </v>
      </c>
      <c r="H53" s="146" t="s">
        <v>1596</v>
      </c>
      <c r="I53" s="146">
        <v>233535</v>
      </c>
      <c r="J53" s="146" t="str">
        <f t="shared" si="0"/>
        <v xml:space="preserve">SERVICIOS DE MANTENIMIENTO </v>
      </c>
      <c r="K53" s="150">
        <f>+L52</f>
        <v>135299.5</v>
      </c>
      <c r="L53" s="150"/>
      <c r="M53" s="150"/>
    </row>
    <row r="54" spans="1:13" outlineLevel="1" x14ac:dyDescent="0.25">
      <c r="A54" s="146" t="s">
        <v>1574</v>
      </c>
      <c r="B54" s="147" t="s">
        <v>1595</v>
      </c>
      <c r="C54" s="148">
        <f>+C53</f>
        <v>41646</v>
      </c>
      <c r="D54" s="146">
        <v>10</v>
      </c>
      <c r="E54" s="148">
        <f t="shared" ref="E54" si="4">+C54</f>
        <v>41646</v>
      </c>
      <c r="F54" s="149">
        <v>58455630</v>
      </c>
      <c r="G54" s="146" t="str">
        <f>IFERROR(VLOOKUP(F54,TERCEROS[],3,FALSE),"")</f>
        <v xml:space="preserve">Pedro Mercado </v>
      </c>
      <c r="H54" s="146" t="s">
        <v>1596</v>
      </c>
      <c r="I54" s="146">
        <v>1110050501</v>
      </c>
      <c r="J54" s="146" t="str">
        <f t="shared" si="0"/>
        <v>CUENTA CORRIENTE NO. 074-604125-08</v>
      </c>
      <c r="K54" s="150"/>
      <c r="L54" s="150">
        <f>+K53</f>
        <v>135299.5</v>
      </c>
      <c r="M54" s="150" t="s">
        <v>1597</v>
      </c>
    </row>
    <row r="55" spans="1:13" outlineLevel="1" x14ac:dyDescent="0.25">
      <c r="A55" s="22" t="s">
        <v>1576</v>
      </c>
      <c r="B55" s="29" t="s">
        <v>1589</v>
      </c>
      <c r="C55" s="145">
        <v>41647</v>
      </c>
      <c r="D55" s="22">
        <v>4526</v>
      </c>
      <c r="E55" s="145">
        <f>+C55</f>
        <v>41647</v>
      </c>
      <c r="F55" s="27">
        <v>900225587</v>
      </c>
      <c r="G55" s="22" t="str">
        <f>IFERROR(VLOOKUP(F55,TERCEROS[],3,FALSE),"")</f>
        <v>LITOGRAFIA DIGITAL LTDA</v>
      </c>
      <c r="H55" s="22" t="s">
        <v>1599</v>
      </c>
      <c r="I55" s="22">
        <v>523560</v>
      </c>
      <c r="J55" s="22" t="str">
        <f t="shared" si="0"/>
        <v xml:space="preserve">PROPAGANDA Y PUBLICIDAD </v>
      </c>
      <c r="K55" s="24">
        <f>750000/1.16</f>
        <v>646551.72413793113</v>
      </c>
      <c r="L55" s="24"/>
      <c r="M55" s="24"/>
    </row>
    <row r="56" spans="1:13" outlineLevel="1" x14ac:dyDescent="0.25">
      <c r="A56" s="22" t="s">
        <v>1576</v>
      </c>
      <c r="B56" s="29" t="s">
        <v>1589</v>
      </c>
      <c r="C56" s="145">
        <v>41647</v>
      </c>
      <c r="D56" s="22">
        <v>4526</v>
      </c>
      <c r="E56" s="145">
        <f t="shared" ref="E56:E59" si="5">+C56</f>
        <v>41647</v>
      </c>
      <c r="F56" s="27">
        <v>900225587</v>
      </c>
      <c r="G56" s="22" t="str">
        <f>IFERROR(VLOOKUP(F56,TERCEROS[],3,FALSE),"")</f>
        <v>LITOGRAFIA DIGITAL LTDA</v>
      </c>
      <c r="H56" s="22" t="s">
        <v>1599</v>
      </c>
      <c r="I56" s="22">
        <v>240802</v>
      </c>
      <c r="J56" s="22" t="str">
        <f t="shared" si="0"/>
        <v>IVA DESCONTABLE</v>
      </c>
      <c r="K56" s="24">
        <f>+K55*0.16</f>
        <v>103448.27586206899</v>
      </c>
      <c r="L56" s="24"/>
      <c r="M56" s="24"/>
    </row>
    <row r="57" spans="1:13" outlineLevel="1" x14ac:dyDescent="0.25">
      <c r="A57" s="22" t="s">
        <v>1576</v>
      </c>
      <c r="B57" s="29" t="s">
        <v>1589</v>
      </c>
      <c r="C57" s="145">
        <v>41647</v>
      </c>
      <c r="D57" s="22">
        <v>4526</v>
      </c>
      <c r="E57" s="145">
        <f t="shared" si="5"/>
        <v>41647</v>
      </c>
      <c r="F57" s="27">
        <v>900225587</v>
      </c>
      <c r="G57" s="22" t="str">
        <f>IFERROR(VLOOKUP(F57,TERCEROS[],3,FALSE),"")</f>
        <v>LITOGRAFIA DIGITAL LTDA</v>
      </c>
      <c r="H57" s="22" t="s">
        <v>1599</v>
      </c>
      <c r="I57" s="22">
        <v>23652502</v>
      </c>
      <c r="J57" s="22" t="str">
        <f t="shared" si="0"/>
        <v>RETE FTE SERVICIOS 4% P.J</v>
      </c>
      <c r="K57" s="24"/>
      <c r="L57" s="24">
        <f>+K55*0.04</f>
        <v>25862.068965517246</v>
      </c>
      <c r="M57" s="24"/>
    </row>
    <row r="58" spans="1:13" outlineLevel="1" x14ac:dyDescent="0.25">
      <c r="A58" s="22" t="s">
        <v>1576</v>
      </c>
      <c r="B58" s="29" t="s">
        <v>1589</v>
      </c>
      <c r="C58" s="145">
        <v>41647</v>
      </c>
      <c r="D58" s="22">
        <v>4526</v>
      </c>
      <c r="E58" s="145">
        <f t="shared" si="5"/>
        <v>41647</v>
      </c>
      <c r="F58" s="27">
        <v>900225587</v>
      </c>
      <c r="G58" s="22" t="str">
        <f>IFERROR(VLOOKUP(F58,TERCEROS[],3,FALSE),"")</f>
        <v>LITOGRAFIA DIGITAL LTDA</v>
      </c>
      <c r="H58" s="22" t="s">
        <v>1599</v>
      </c>
      <c r="I58" s="22">
        <v>233595</v>
      </c>
      <c r="J58" s="22" t="str">
        <f t="shared" si="0"/>
        <v xml:space="preserve">OTROS </v>
      </c>
      <c r="K58" s="24"/>
      <c r="L58" s="24">
        <f>+K55+K56-L57</f>
        <v>724137.9310344829</v>
      </c>
      <c r="M58" s="24"/>
    </row>
    <row r="59" spans="1:13" outlineLevel="1" x14ac:dyDescent="0.25">
      <c r="A59" s="146" t="s">
        <v>1574</v>
      </c>
      <c r="B59" s="147" t="s">
        <v>1601</v>
      </c>
      <c r="C59" s="148">
        <v>41647</v>
      </c>
      <c r="D59" s="146">
        <v>4526</v>
      </c>
      <c r="E59" s="148">
        <f t="shared" si="5"/>
        <v>41647</v>
      </c>
      <c r="F59" s="149">
        <v>900225587</v>
      </c>
      <c r="G59" s="146" t="str">
        <f>IFERROR(VLOOKUP(F59,TERCEROS[],3,FALSE),"")</f>
        <v>LITOGRAFIA DIGITAL LTDA</v>
      </c>
      <c r="H59" s="146" t="s">
        <v>1602</v>
      </c>
      <c r="I59" s="146">
        <v>233595</v>
      </c>
      <c r="J59" s="146" t="str">
        <f t="shared" si="0"/>
        <v xml:space="preserve">OTROS </v>
      </c>
      <c r="K59" s="150">
        <f>+L58</f>
        <v>724137.9310344829</v>
      </c>
      <c r="L59" s="150"/>
      <c r="M59" s="150"/>
    </row>
    <row r="60" spans="1:13" outlineLevel="1" x14ac:dyDescent="0.25">
      <c r="A60" s="146" t="s">
        <v>1574</v>
      </c>
      <c r="B60" s="147" t="s">
        <v>1601</v>
      </c>
      <c r="C60" s="148">
        <v>41647</v>
      </c>
      <c r="D60" s="146">
        <v>4526</v>
      </c>
      <c r="E60" s="148">
        <f t="shared" ref="E60" si="6">+C60</f>
        <v>41647</v>
      </c>
      <c r="F60" s="149">
        <v>900225587</v>
      </c>
      <c r="G60" s="146" t="str">
        <f>IFERROR(VLOOKUP(F60,TERCEROS[],3,FALSE),"")</f>
        <v>LITOGRAFIA DIGITAL LTDA</v>
      </c>
      <c r="H60" s="146" t="s">
        <v>1602</v>
      </c>
      <c r="I60" s="146">
        <v>1110050501</v>
      </c>
      <c r="J60" s="146" t="str">
        <f t="shared" si="0"/>
        <v>CUENTA CORRIENTE NO. 074-604125-08</v>
      </c>
      <c r="K60" s="150"/>
      <c r="L60" s="150">
        <f>+K59</f>
        <v>724137.9310344829</v>
      </c>
      <c r="M60" s="150" t="s">
        <v>1603</v>
      </c>
    </row>
    <row r="61" spans="1:13" outlineLevel="1" x14ac:dyDescent="0.25">
      <c r="A61" s="22" t="s">
        <v>1576</v>
      </c>
      <c r="B61" s="29" t="s">
        <v>1595</v>
      </c>
      <c r="C61" s="145">
        <v>41648</v>
      </c>
      <c r="D61" s="22">
        <v>77512</v>
      </c>
      <c r="E61" s="145">
        <f>+C61</f>
        <v>41648</v>
      </c>
      <c r="F61" s="27">
        <v>860563589</v>
      </c>
      <c r="G61" s="22" t="str">
        <f>IFERROR(VLOOKUP(F61,TERCEROS[],3,FALSE),"")</f>
        <v>DIGITAL KOMPRE S.A.</v>
      </c>
      <c r="H61" s="22" t="s">
        <v>1606</v>
      </c>
      <c r="I61" s="22">
        <v>15240501</v>
      </c>
      <c r="J61" s="22" t="str">
        <f t="shared" si="0"/>
        <v>TELEVISORES</v>
      </c>
      <c r="K61" s="24">
        <v>1470000</v>
      </c>
      <c r="L61" s="24"/>
      <c r="M61" s="24"/>
    </row>
    <row r="62" spans="1:13" outlineLevel="1" x14ac:dyDescent="0.25">
      <c r="A62" s="22" t="s">
        <v>1576</v>
      </c>
      <c r="B62" s="29" t="s">
        <v>1595</v>
      </c>
      <c r="C62" s="145">
        <v>41648</v>
      </c>
      <c r="D62" s="22">
        <v>77512</v>
      </c>
      <c r="E62" s="145">
        <f t="shared" ref="E62:E63" si="7">+C62</f>
        <v>41648</v>
      </c>
      <c r="F62" s="27">
        <v>860563589</v>
      </c>
      <c r="G62" s="22" t="str">
        <f>IFERROR(VLOOKUP(F62,TERCEROS[],3,FALSE),"")</f>
        <v>DIGITAL KOMPRE S.A.</v>
      </c>
      <c r="H62" s="22" t="s">
        <v>1607</v>
      </c>
      <c r="I62" s="22">
        <v>15240501</v>
      </c>
      <c r="J62" s="22" t="str">
        <f t="shared" si="0"/>
        <v>TELEVISORES</v>
      </c>
      <c r="K62" s="24">
        <f>+K61*0.16</f>
        <v>235200</v>
      </c>
      <c r="L62" s="24"/>
      <c r="M62" s="24"/>
    </row>
    <row r="63" spans="1:13" outlineLevel="1" x14ac:dyDescent="0.25">
      <c r="A63" s="22" t="s">
        <v>1576</v>
      </c>
      <c r="B63" s="29" t="s">
        <v>1595</v>
      </c>
      <c r="C63" s="145">
        <v>41648</v>
      </c>
      <c r="D63" s="22">
        <v>77512</v>
      </c>
      <c r="E63" s="145">
        <f t="shared" si="7"/>
        <v>41648</v>
      </c>
      <c r="F63" s="27">
        <v>860563589</v>
      </c>
      <c r="G63" s="22" t="str">
        <f>IFERROR(VLOOKUP(F63,TERCEROS[],3,FALSE),"")</f>
        <v>DIGITAL KOMPRE S.A.</v>
      </c>
      <c r="H63" s="22" t="s">
        <v>1606</v>
      </c>
      <c r="I63" s="22">
        <v>233595</v>
      </c>
      <c r="J63" s="22" t="str">
        <f t="shared" si="0"/>
        <v xml:space="preserve">OTROS </v>
      </c>
      <c r="K63" s="24"/>
      <c r="L63" s="24">
        <f>+K61+K62</f>
        <v>1705200</v>
      </c>
      <c r="M63" s="24"/>
    </row>
    <row r="64" spans="1:13" s="158" customFormat="1" outlineLevel="1" x14ac:dyDescent="0.25">
      <c r="A64" s="146" t="s">
        <v>1576</v>
      </c>
      <c r="B64" s="147" t="s">
        <v>1601</v>
      </c>
      <c r="C64" s="148">
        <v>41649</v>
      </c>
      <c r="D64" s="146" t="s">
        <v>1612</v>
      </c>
      <c r="E64" s="148">
        <f>+C64</f>
        <v>41649</v>
      </c>
      <c r="F64" s="149">
        <v>900364287</v>
      </c>
      <c r="G64" s="146" t="str">
        <f>IFERROR(VLOOKUP(F64,TERCEROS[],3,FALSE),"")</f>
        <v>FABRIWEAR LTDA</v>
      </c>
      <c r="H64" s="146" t="s">
        <v>1613</v>
      </c>
      <c r="I64" s="146">
        <v>14352401</v>
      </c>
      <c r="J64" s="146" t="str">
        <f t="shared" si="0"/>
        <v>DE PANTALONES</v>
      </c>
      <c r="K64" s="150">
        <v>1000000</v>
      </c>
      <c r="L64" s="150"/>
      <c r="M64" s="150"/>
    </row>
    <row r="65" spans="1:13" s="158" customFormat="1" outlineLevel="1" x14ac:dyDescent="0.25">
      <c r="A65" s="146" t="s">
        <v>1576</v>
      </c>
      <c r="B65" s="147" t="s">
        <v>1601</v>
      </c>
      <c r="C65" s="148">
        <v>41649</v>
      </c>
      <c r="D65" s="146" t="s">
        <v>1612</v>
      </c>
      <c r="E65" s="148">
        <f t="shared" ref="E65:E67" si="8">+C65</f>
        <v>41649</v>
      </c>
      <c r="F65" s="149">
        <v>900364287</v>
      </c>
      <c r="G65" s="146" t="str">
        <f>IFERROR(VLOOKUP(F65,TERCEROS[],3,FALSE),"")</f>
        <v>FABRIWEAR LTDA</v>
      </c>
      <c r="H65" s="146" t="s">
        <v>1613</v>
      </c>
      <c r="I65" s="146">
        <v>240802</v>
      </c>
      <c r="J65" s="146" t="str">
        <f t="shared" si="0"/>
        <v>IVA DESCONTABLE</v>
      </c>
      <c r="K65" s="150">
        <f>+K64*0.16</f>
        <v>160000</v>
      </c>
      <c r="L65" s="150"/>
      <c r="M65" s="150"/>
    </row>
    <row r="66" spans="1:13" s="158" customFormat="1" outlineLevel="1" x14ac:dyDescent="0.25">
      <c r="A66" s="146" t="s">
        <v>1576</v>
      </c>
      <c r="B66" s="147" t="s">
        <v>1601</v>
      </c>
      <c r="C66" s="148">
        <v>41649</v>
      </c>
      <c r="D66" s="146" t="s">
        <v>1612</v>
      </c>
      <c r="E66" s="148">
        <f t="shared" si="8"/>
        <v>41649</v>
      </c>
      <c r="F66" s="149">
        <v>900364287</v>
      </c>
      <c r="G66" s="146" t="str">
        <f>IFERROR(VLOOKUP(F66,TERCEROS[],3,FALSE),"")</f>
        <v>FABRIWEAR LTDA</v>
      </c>
      <c r="H66" s="146" t="s">
        <v>1613</v>
      </c>
      <c r="I66" s="146">
        <v>23654001</v>
      </c>
      <c r="J66" s="146" t="str">
        <f t="shared" si="0"/>
        <v>COMPRAS P.J. 2,5%</v>
      </c>
      <c r="K66" s="150"/>
      <c r="L66" s="150">
        <f>+K64*2.5/100</f>
        <v>25000</v>
      </c>
      <c r="M66" s="150"/>
    </row>
    <row r="67" spans="1:13" s="158" customFormat="1" outlineLevel="1" x14ac:dyDescent="0.25">
      <c r="A67" s="146" t="s">
        <v>1576</v>
      </c>
      <c r="B67" s="147" t="s">
        <v>1601</v>
      </c>
      <c r="C67" s="148">
        <v>41649</v>
      </c>
      <c r="D67" s="146" t="s">
        <v>1612</v>
      </c>
      <c r="E67" s="148">
        <f t="shared" si="8"/>
        <v>41649</v>
      </c>
      <c r="F67" s="149">
        <v>900364287</v>
      </c>
      <c r="G67" s="146" t="str">
        <f>IFERROR(VLOOKUP(F67,TERCEROS[],3,FALSE),"")</f>
        <v>FABRIWEAR LTDA</v>
      </c>
      <c r="H67" s="146" t="s">
        <v>1613</v>
      </c>
      <c r="I67" s="146">
        <v>220501</v>
      </c>
      <c r="J67" s="146" t="str">
        <f t="shared" si="0"/>
        <v>PROVEEDORES NACIONALES</v>
      </c>
      <c r="K67" s="150"/>
      <c r="L67" s="150">
        <f>+K64+K65-L66</f>
        <v>1135000</v>
      </c>
      <c r="M67" s="150"/>
    </row>
    <row r="68" spans="1:13" outlineLevel="1" x14ac:dyDescent="0.25">
      <c r="A68" s="22" t="s">
        <v>1576</v>
      </c>
      <c r="B68" s="29" t="s">
        <v>1621</v>
      </c>
      <c r="C68" s="145">
        <v>41649</v>
      </c>
      <c r="D68" s="22">
        <v>66531</v>
      </c>
      <c r="E68" s="145">
        <f>+C68</f>
        <v>41649</v>
      </c>
      <c r="F68" s="27">
        <v>900542357</v>
      </c>
      <c r="G68" s="22" t="str">
        <f>IFERROR(VLOOKUP(F68,TERCEROS[],3,FALSE),"")</f>
        <v>LA CASA DE LA ROPA S.A.S</v>
      </c>
      <c r="H68" s="22" t="s">
        <v>1622</v>
      </c>
      <c r="I68" s="22">
        <v>14352402</v>
      </c>
      <c r="J68" s="22" t="str">
        <f t="shared" ref="J68:J125" si="9">IFERROR(VLOOKUP(I68,PUC,2,FALSE),"")</f>
        <v>DE BLUSAS</v>
      </c>
      <c r="K68" s="24">
        <f>5600*150</f>
        <v>840000</v>
      </c>
      <c r="L68" s="24"/>
      <c r="M68" s="24"/>
    </row>
    <row r="69" spans="1:13" outlineLevel="1" x14ac:dyDescent="0.25">
      <c r="A69" s="22" t="s">
        <v>1576</v>
      </c>
      <c r="B69" s="29" t="s">
        <v>1621</v>
      </c>
      <c r="C69" s="145">
        <v>41649</v>
      </c>
      <c r="D69" s="22">
        <v>66531</v>
      </c>
      <c r="E69" s="145">
        <f t="shared" ref="E69:E72" si="10">+C69</f>
        <v>41649</v>
      </c>
      <c r="F69" s="27">
        <v>900542357</v>
      </c>
      <c r="G69" s="22" t="str">
        <f>IFERROR(VLOOKUP(F69,TERCEROS[],3,FALSE),"")</f>
        <v>LA CASA DE LA ROPA S.A.S</v>
      </c>
      <c r="H69" s="22" t="s">
        <v>1622</v>
      </c>
      <c r="I69" s="22">
        <v>240802</v>
      </c>
      <c r="J69" s="22" t="str">
        <f t="shared" si="9"/>
        <v>IVA DESCONTABLE</v>
      </c>
      <c r="K69" s="24">
        <f>+K68*0.16</f>
        <v>134400</v>
      </c>
      <c r="L69" s="24"/>
      <c r="M69" s="24"/>
    </row>
    <row r="70" spans="1:13" outlineLevel="1" x14ac:dyDescent="0.25">
      <c r="A70" s="22" t="s">
        <v>1576</v>
      </c>
      <c r="B70" s="29" t="s">
        <v>1621</v>
      </c>
      <c r="C70" s="145">
        <v>41649</v>
      </c>
      <c r="D70" s="22">
        <v>66531</v>
      </c>
      <c r="E70" s="145">
        <f t="shared" si="10"/>
        <v>41649</v>
      </c>
      <c r="F70" s="27">
        <v>900542357</v>
      </c>
      <c r="G70" s="22" t="str">
        <f>IFERROR(VLOOKUP(F70,TERCEROS[],3,FALSE),"")</f>
        <v>LA CASA DE LA ROPA S.A.S</v>
      </c>
      <c r="H70" s="22" t="s">
        <v>1622</v>
      </c>
      <c r="I70" s="22">
        <v>23654001</v>
      </c>
      <c r="J70" s="22" t="str">
        <f t="shared" si="9"/>
        <v>COMPRAS P.J. 2,5%</v>
      </c>
      <c r="K70" s="24"/>
      <c r="L70" s="24">
        <f>+K68*2.5/100</f>
        <v>21000</v>
      </c>
      <c r="M70" s="24"/>
    </row>
    <row r="71" spans="1:13" outlineLevel="1" x14ac:dyDescent="0.25">
      <c r="A71" s="22" t="s">
        <v>1576</v>
      </c>
      <c r="B71" s="29" t="s">
        <v>1621</v>
      </c>
      <c r="C71" s="145">
        <v>41649</v>
      </c>
      <c r="D71" s="22">
        <v>66531</v>
      </c>
      <c r="E71" s="145">
        <f t="shared" si="10"/>
        <v>41649</v>
      </c>
      <c r="F71" s="27">
        <v>900542357</v>
      </c>
      <c r="G71" s="22" t="str">
        <f>IFERROR(VLOOKUP(F71,TERCEROS[],3,FALSE),"")</f>
        <v>LA CASA DE LA ROPA S.A.S</v>
      </c>
      <c r="H71" s="22" t="s">
        <v>1622</v>
      </c>
      <c r="I71" s="22">
        <v>220501</v>
      </c>
      <c r="J71" s="22" t="str">
        <f t="shared" si="9"/>
        <v>PROVEEDORES NACIONALES</v>
      </c>
      <c r="K71" s="24"/>
      <c r="L71" s="24">
        <f>+K68+K69-L70</f>
        <v>953400</v>
      </c>
      <c r="M71" s="24"/>
    </row>
    <row r="72" spans="1:13" outlineLevel="1" x14ac:dyDescent="0.25">
      <c r="A72" s="146" t="s">
        <v>1574</v>
      </c>
      <c r="B72" s="147" t="s">
        <v>1621</v>
      </c>
      <c r="C72" s="148">
        <f>+C71</f>
        <v>41649</v>
      </c>
      <c r="D72" s="146">
        <v>66531</v>
      </c>
      <c r="E72" s="148">
        <f t="shared" si="10"/>
        <v>41649</v>
      </c>
      <c r="F72" s="149">
        <v>900542357</v>
      </c>
      <c r="G72" s="146" t="str">
        <f>IFERROR(VLOOKUP(F72,TERCEROS[],3,FALSE),"")</f>
        <v>LA CASA DE LA ROPA S.A.S</v>
      </c>
      <c r="H72" s="146" t="s">
        <v>1623</v>
      </c>
      <c r="I72" s="146">
        <v>220501</v>
      </c>
      <c r="J72" s="146" t="str">
        <f t="shared" si="9"/>
        <v>PROVEEDORES NACIONALES</v>
      </c>
      <c r="K72" s="150">
        <f>+L71*50%</f>
        <v>476700</v>
      </c>
      <c r="L72" s="150"/>
      <c r="M72" s="150"/>
    </row>
    <row r="73" spans="1:13" outlineLevel="1" x14ac:dyDescent="0.25">
      <c r="A73" s="146" t="s">
        <v>1574</v>
      </c>
      <c r="B73" s="147" t="s">
        <v>1621</v>
      </c>
      <c r="C73" s="148">
        <f>+C72</f>
        <v>41649</v>
      </c>
      <c r="D73" s="146">
        <v>66531</v>
      </c>
      <c r="E73" s="148">
        <f t="shared" ref="E73" si="11">+C73</f>
        <v>41649</v>
      </c>
      <c r="F73" s="149">
        <v>900542357</v>
      </c>
      <c r="G73" s="146" t="str">
        <f>IFERROR(VLOOKUP(F73,TERCEROS[],3,FALSE),"")</f>
        <v>LA CASA DE LA ROPA S.A.S</v>
      </c>
      <c r="H73" s="146" t="s">
        <v>1623</v>
      </c>
      <c r="I73" s="146">
        <v>1110050501</v>
      </c>
      <c r="J73" s="146" t="str">
        <f t="shared" si="9"/>
        <v>CUENTA CORRIENTE NO. 074-604125-08</v>
      </c>
      <c r="K73" s="150"/>
      <c r="L73" s="150">
        <f>+K72</f>
        <v>476700</v>
      </c>
      <c r="M73" s="150" t="s">
        <v>1624</v>
      </c>
    </row>
    <row r="74" spans="1:13" outlineLevel="1" x14ac:dyDescent="0.25">
      <c r="A74" s="22" t="s">
        <v>1629</v>
      </c>
      <c r="B74" s="29" t="s">
        <v>1555</v>
      </c>
      <c r="C74" s="145">
        <v>41650</v>
      </c>
      <c r="D74" s="22"/>
      <c r="E74" s="22"/>
      <c r="F74" s="27">
        <v>1045269523</v>
      </c>
      <c r="G74" s="22" t="str">
        <f>IFERROR(VLOOKUP(F74,TERCEROS[],3,FALSE),"")</f>
        <v>LUZ MOLINA</v>
      </c>
      <c r="H74" s="22" t="s">
        <v>1632</v>
      </c>
      <c r="I74" s="22">
        <v>41352401</v>
      </c>
      <c r="J74" s="22" t="str">
        <f t="shared" si="9"/>
        <v>VENTA DE PANTALONES</v>
      </c>
      <c r="K74" s="24"/>
      <c r="L74" s="24">
        <f>15*17500</f>
        <v>262500</v>
      </c>
      <c r="M74" s="24"/>
    </row>
    <row r="75" spans="1:13" outlineLevel="1" x14ac:dyDescent="0.25">
      <c r="A75" s="22" t="s">
        <v>1629</v>
      </c>
      <c r="B75" s="29" t="s">
        <v>1555</v>
      </c>
      <c r="C75" s="145">
        <v>41650</v>
      </c>
      <c r="D75" s="22"/>
      <c r="E75" s="22"/>
      <c r="F75" s="27">
        <v>1045269523</v>
      </c>
      <c r="G75" s="22" t="str">
        <f>IFERROR(VLOOKUP(F75,TERCEROS[],3,FALSE),"")</f>
        <v>LUZ MOLINA</v>
      </c>
      <c r="H75" s="22" t="s">
        <v>1632</v>
      </c>
      <c r="I75" s="22">
        <v>240801</v>
      </c>
      <c r="J75" s="22" t="str">
        <f t="shared" si="9"/>
        <v>IVA GENERADO</v>
      </c>
      <c r="K75" s="24"/>
      <c r="L75" s="24">
        <f>+L74*0.16</f>
        <v>42000</v>
      </c>
      <c r="M75" s="24"/>
    </row>
    <row r="76" spans="1:13" outlineLevel="1" x14ac:dyDescent="0.25">
      <c r="A76" s="22" t="s">
        <v>1629</v>
      </c>
      <c r="B76" s="29" t="s">
        <v>1555</v>
      </c>
      <c r="C76" s="145">
        <v>41650</v>
      </c>
      <c r="D76" s="22"/>
      <c r="E76" s="22"/>
      <c r="F76" s="27">
        <v>1045269523</v>
      </c>
      <c r="G76" s="22" t="str">
        <f>IFERROR(VLOOKUP(F76,TERCEROS[],3,FALSE),"")</f>
        <v>LUZ MOLINA</v>
      </c>
      <c r="H76" s="22" t="s">
        <v>1632</v>
      </c>
      <c r="I76" s="22">
        <v>13559501</v>
      </c>
      <c r="J76" s="22" t="str">
        <f t="shared" si="9"/>
        <v>ANT AUTORETENC POR CREE 0,4%</v>
      </c>
      <c r="K76" s="24">
        <f>+L74*0.4/100</f>
        <v>1050</v>
      </c>
      <c r="L76" s="24"/>
      <c r="M76" s="24"/>
    </row>
    <row r="77" spans="1:13" outlineLevel="1" x14ac:dyDescent="0.25">
      <c r="A77" s="22" t="s">
        <v>1629</v>
      </c>
      <c r="B77" s="29" t="s">
        <v>1555</v>
      </c>
      <c r="C77" s="145">
        <v>41650</v>
      </c>
      <c r="D77" s="22"/>
      <c r="E77" s="22"/>
      <c r="F77" s="27">
        <v>1045269523</v>
      </c>
      <c r="G77" s="22" t="str">
        <f>IFERROR(VLOOKUP(F77,TERCEROS[],3,FALSE),"")</f>
        <v>LUZ MOLINA</v>
      </c>
      <c r="H77" s="22" t="s">
        <v>1632</v>
      </c>
      <c r="I77" s="22">
        <v>23657001</v>
      </c>
      <c r="J77" s="22" t="str">
        <f t="shared" si="9"/>
        <v>AUTORETENC POR CREE 0,4%</v>
      </c>
      <c r="K77" s="24"/>
      <c r="L77" s="24">
        <f>+K76</f>
        <v>1050</v>
      </c>
      <c r="M77" s="24"/>
    </row>
    <row r="78" spans="1:13" outlineLevel="1" x14ac:dyDescent="0.25">
      <c r="A78" s="22" t="s">
        <v>1629</v>
      </c>
      <c r="B78" s="29" t="s">
        <v>1555</v>
      </c>
      <c r="C78" s="145">
        <v>41650</v>
      </c>
      <c r="D78" s="22"/>
      <c r="E78" s="22"/>
      <c r="F78" s="27">
        <v>1045269523</v>
      </c>
      <c r="G78" s="22" t="str">
        <f>IFERROR(VLOOKUP(F78,TERCEROS[],3,FALSE),"")</f>
        <v>LUZ MOLINA</v>
      </c>
      <c r="H78" s="22" t="s">
        <v>1632</v>
      </c>
      <c r="I78" s="22">
        <v>130505</v>
      </c>
      <c r="J78" s="22" t="str">
        <f t="shared" si="9"/>
        <v xml:space="preserve">NACIONALES </v>
      </c>
      <c r="K78" s="24">
        <f>+L74+L75-K76+L77</f>
        <v>304500</v>
      </c>
      <c r="L78" s="24"/>
      <c r="M78" s="24"/>
    </row>
    <row r="79" spans="1:13" outlineLevel="1" x14ac:dyDescent="0.25">
      <c r="A79" s="22" t="s">
        <v>1629</v>
      </c>
      <c r="B79" s="29" t="s">
        <v>1555</v>
      </c>
      <c r="C79" s="145">
        <v>41650</v>
      </c>
      <c r="D79" s="22"/>
      <c r="E79" s="22"/>
      <c r="F79" s="27">
        <v>1045269523</v>
      </c>
      <c r="G79" s="22" t="str">
        <f>IFERROR(VLOOKUP(F79,TERCEROS[],3,FALSE),"")</f>
        <v>LUZ MOLINA</v>
      </c>
      <c r="H79" s="22" t="s">
        <v>1635</v>
      </c>
      <c r="I79" s="22">
        <v>14352401</v>
      </c>
      <c r="J79" s="22" t="str">
        <f t="shared" si="9"/>
        <v>DE PANTALONES</v>
      </c>
      <c r="K79" s="24"/>
      <c r="L79" s="24">
        <v>150000</v>
      </c>
      <c r="M79" s="24"/>
    </row>
    <row r="80" spans="1:13" outlineLevel="1" x14ac:dyDescent="0.25">
      <c r="A80" s="22" t="s">
        <v>1629</v>
      </c>
      <c r="B80" s="29" t="s">
        <v>1555</v>
      </c>
      <c r="C80" s="145">
        <v>41650</v>
      </c>
      <c r="D80" s="22"/>
      <c r="E80" s="22"/>
      <c r="F80" s="27">
        <v>1045269523</v>
      </c>
      <c r="G80" s="22" t="str">
        <f>IFERROR(VLOOKUP(F80,TERCEROS[],3,FALSE),"")</f>
        <v>LUZ MOLINA</v>
      </c>
      <c r="H80" s="22" t="s">
        <v>1635</v>
      </c>
      <c r="I80" s="22">
        <v>61352401</v>
      </c>
      <c r="J80" s="22" t="str">
        <f t="shared" si="9"/>
        <v>VENTA DE PANTALONES</v>
      </c>
      <c r="K80" s="24">
        <f>+L79</f>
        <v>150000</v>
      </c>
      <c r="L80" s="24"/>
      <c r="M80" s="24"/>
    </row>
    <row r="81" spans="1:13" outlineLevel="1" x14ac:dyDescent="0.25">
      <c r="A81" s="146" t="s">
        <v>1644</v>
      </c>
      <c r="B81" s="147" t="s">
        <v>1555</v>
      </c>
      <c r="C81" s="148">
        <v>41650</v>
      </c>
      <c r="D81" s="146"/>
      <c r="E81" s="146"/>
      <c r="F81" s="149">
        <v>1045269523</v>
      </c>
      <c r="G81" s="146" t="s">
        <v>1630</v>
      </c>
      <c r="H81" s="146" t="s">
        <v>1645</v>
      </c>
      <c r="I81" s="146">
        <v>130505</v>
      </c>
      <c r="J81" s="146" t="s">
        <v>118</v>
      </c>
      <c r="K81" s="150"/>
      <c r="L81" s="150">
        <v>304500</v>
      </c>
      <c r="M81" s="24"/>
    </row>
    <row r="82" spans="1:13" outlineLevel="1" x14ac:dyDescent="0.25">
      <c r="A82" s="146" t="s">
        <v>1644</v>
      </c>
      <c r="B82" s="147" t="s">
        <v>1555</v>
      </c>
      <c r="C82" s="148">
        <v>41650</v>
      </c>
      <c r="D82" s="146"/>
      <c r="E82" s="146"/>
      <c r="F82" s="149">
        <v>1045269523</v>
      </c>
      <c r="G82" s="146" t="s">
        <v>1630</v>
      </c>
      <c r="H82" s="146" t="s">
        <v>1645</v>
      </c>
      <c r="I82" s="146">
        <v>110505</v>
      </c>
      <c r="J82" s="146" t="s">
        <v>17</v>
      </c>
      <c r="K82" s="150">
        <v>304500</v>
      </c>
      <c r="L82" s="150"/>
      <c r="M82" s="24"/>
    </row>
    <row r="83" spans="1:13" outlineLevel="1" x14ac:dyDescent="0.25">
      <c r="A83" s="22" t="s">
        <v>1576</v>
      </c>
      <c r="B83" s="29" t="s">
        <v>1636</v>
      </c>
      <c r="C83" s="145">
        <v>41651</v>
      </c>
      <c r="D83" s="22">
        <v>4253</v>
      </c>
      <c r="E83" s="145">
        <f>+C83</f>
        <v>41651</v>
      </c>
      <c r="F83" s="27">
        <v>85365455</v>
      </c>
      <c r="G83" s="22" t="str">
        <f>IFERROR(VLOOKUP(F83,TERCEROS[],3,FALSE),"")</f>
        <v>SOFIA MURILLO</v>
      </c>
      <c r="H83" s="22" t="s">
        <v>1638</v>
      </c>
      <c r="I83" s="22">
        <v>14352403</v>
      </c>
      <c r="J83" s="22" t="str">
        <f t="shared" si="9"/>
        <v>DE PANTALONETAS</v>
      </c>
      <c r="K83" s="24">
        <f>210*4650</f>
        <v>976500</v>
      </c>
      <c r="L83" s="24"/>
      <c r="M83" s="24"/>
    </row>
    <row r="84" spans="1:13" outlineLevel="1" x14ac:dyDescent="0.25">
      <c r="A84" s="22" t="s">
        <v>1576</v>
      </c>
      <c r="B84" s="29" t="s">
        <v>1636</v>
      </c>
      <c r="C84" s="145">
        <v>41651</v>
      </c>
      <c r="D84" s="22">
        <v>4253</v>
      </c>
      <c r="E84" s="145">
        <f t="shared" ref="E84:E89" si="12">+C84</f>
        <v>41651</v>
      </c>
      <c r="F84" s="27">
        <v>85365455</v>
      </c>
      <c r="G84" s="22" t="str">
        <f>IFERROR(VLOOKUP(F84,TERCEROS[],3,FALSE),"")</f>
        <v>SOFIA MURILLO</v>
      </c>
      <c r="H84" s="22" t="s">
        <v>1638</v>
      </c>
      <c r="I84" s="22">
        <v>240802</v>
      </c>
      <c r="J84" s="22" t="str">
        <f t="shared" si="9"/>
        <v>IVA DESCONTABLE</v>
      </c>
      <c r="K84" s="24">
        <f>+K83*2.4/100</f>
        <v>23436</v>
      </c>
      <c r="L84" s="24"/>
      <c r="M84" s="24"/>
    </row>
    <row r="85" spans="1:13" outlineLevel="1" x14ac:dyDescent="0.25">
      <c r="A85" s="22" t="s">
        <v>1576</v>
      </c>
      <c r="B85" s="29" t="s">
        <v>1636</v>
      </c>
      <c r="C85" s="145">
        <v>41651</v>
      </c>
      <c r="D85" s="22">
        <v>4253</v>
      </c>
      <c r="E85" s="145">
        <f t="shared" si="12"/>
        <v>41651</v>
      </c>
      <c r="F85" s="27">
        <v>85365455</v>
      </c>
      <c r="G85" s="22" t="str">
        <f>IFERROR(VLOOKUP(F85,TERCEROS[],3,FALSE),"")</f>
        <v>SOFIA MURILLO</v>
      </c>
      <c r="H85" s="22" t="s">
        <v>1638</v>
      </c>
      <c r="I85" s="22">
        <v>236701</v>
      </c>
      <c r="J85" s="22" t="str">
        <f t="shared" si="9"/>
        <v>IMPUESTO A LAS VENTAS RETENIDO</v>
      </c>
      <c r="K85" s="24"/>
      <c r="L85" s="24">
        <f>+K84</f>
        <v>23436</v>
      </c>
      <c r="M85" s="24"/>
    </row>
    <row r="86" spans="1:13" outlineLevel="1" x14ac:dyDescent="0.25">
      <c r="A86" s="22" t="s">
        <v>1576</v>
      </c>
      <c r="B86" s="29" t="s">
        <v>1636</v>
      </c>
      <c r="C86" s="145">
        <v>41651</v>
      </c>
      <c r="D86" s="22">
        <v>4253</v>
      </c>
      <c r="E86" s="145">
        <f t="shared" si="12"/>
        <v>41651</v>
      </c>
      <c r="F86" s="27">
        <v>85365455</v>
      </c>
      <c r="G86" s="22" t="str">
        <f>IFERROR(VLOOKUP(F86,TERCEROS[],3,FALSE),"")</f>
        <v>SOFIA MURILLO</v>
      </c>
      <c r="H86" s="22" t="s">
        <v>1638</v>
      </c>
      <c r="I86" s="22">
        <v>236801</v>
      </c>
      <c r="J86" s="22" t="str">
        <f t="shared" si="9"/>
        <v>IMPUESTO DE INDUSTRIA Y COMERCIO RETENIDO</v>
      </c>
      <c r="K86" s="24"/>
      <c r="L86" s="24">
        <f>+K83*11.04/1000</f>
        <v>10780.56</v>
      </c>
      <c r="M86" s="24"/>
    </row>
    <row r="87" spans="1:13" outlineLevel="1" x14ac:dyDescent="0.25">
      <c r="A87" s="22" t="s">
        <v>1576</v>
      </c>
      <c r="B87" s="29" t="s">
        <v>1636</v>
      </c>
      <c r="C87" s="145">
        <v>41651</v>
      </c>
      <c r="D87" s="22">
        <v>4253</v>
      </c>
      <c r="E87" s="145">
        <f t="shared" si="12"/>
        <v>41651</v>
      </c>
      <c r="F87" s="27">
        <v>85365455</v>
      </c>
      <c r="G87" s="22" t="str">
        <f>IFERROR(VLOOKUP(F87,TERCEROS[],3,FALSE),"")</f>
        <v>SOFIA MURILLO</v>
      </c>
      <c r="H87" s="22" t="s">
        <v>1638</v>
      </c>
      <c r="I87" s="22">
        <v>23654002</v>
      </c>
      <c r="J87" s="22" t="str">
        <f t="shared" si="9"/>
        <v>COMPRAS P.N. 2,5%</v>
      </c>
      <c r="K87" s="24"/>
      <c r="L87" s="24">
        <f>+K83*2.5/100</f>
        <v>24412.5</v>
      </c>
      <c r="M87" s="24"/>
    </row>
    <row r="88" spans="1:13" outlineLevel="1" x14ac:dyDescent="0.25">
      <c r="A88" s="22" t="s">
        <v>1576</v>
      </c>
      <c r="B88" s="29" t="s">
        <v>1636</v>
      </c>
      <c r="C88" s="145">
        <v>41651</v>
      </c>
      <c r="D88" s="22">
        <v>4253</v>
      </c>
      <c r="E88" s="145">
        <f t="shared" si="12"/>
        <v>41651</v>
      </c>
      <c r="F88" s="27">
        <v>85365455</v>
      </c>
      <c r="G88" s="22" t="str">
        <f>IFERROR(VLOOKUP(F88,TERCEROS[],3,FALSE),"")</f>
        <v>SOFIA MURILLO</v>
      </c>
      <c r="H88" s="22" t="s">
        <v>1638</v>
      </c>
      <c r="I88" s="22">
        <v>220501</v>
      </c>
      <c r="J88" s="22" t="str">
        <f t="shared" si="9"/>
        <v>PROVEEDORES NACIONALES</v>
      </c>
      <c r="K88" s="24"/>
      <c r="L88" s="24">
        <f>+K83+K84-L85-L86-L87</f>
        <v>941306.94</v>
      </c>
      <c r="M88" s="24"/>
    </row>
    <row r="89" spans="1:13" outlineLevel="1" x14ac:dyDescent="0.25">
      <c r="A89" s="146" t="s">
        <v>1574</v>
      </c>
      <c r="B89" s="147" t="s">
        <v>1636</v>
      </c>
      <c r="C89" s="148">
        <v>41651</v>
      </c>
      <c r="D89" s="146">
        <v>4253</v>
      </c>
      <c r="E89" s="148">
        <f t="shared" si="12"/>
        <v>41651</v>
      </c>
      <c r="F89" s="149">
        <v>85365455</v>
      </c>
      <c r="G89" s="146" t="str">
        <f>IFERROR(VLOOKUP(F89,TERCEROS[],3,FALSE),"")</f>
        <v>SOFIA MURILLO</v>
      </c>
      <c r="H89" s="146" t="s">
        <v>1641</v>
      </c>
      <c r="I89" s="146">
        <v>220501</v>
      </c>
      <c r="J89" s="146" t="str">
        <f t="shared" si="9"/>
        <v>PROVEEDORES NACIONALES</v>
      </c>
      <c r="K89" s="150">
        <f>+L88*0.3</f>
        <v>282392.08199999999</v>
      </c>
      <c r="L89" s="150"/>
      <c r="M89" s="150"/>
    </row>
    <row r="90" spans="1:13" outlineLevel="1" x14ac:dyDescent="0.25">
      <c r="A90" s="146" t="s">
        <v>1574</v>
      </c>
      <c r="B90" s="147" t="s">
        <v>1636</v>
      </c>
      <c r="C90" s="148">
        <v>41651</v>
      </c>
      <c r="D90" s="146">
        <v>4253</v>
      </c>
      <c r="E90" s="148">
        <f t="shared" ref="E90" si="13">+C90</f>
        <v>41651</v>
      </c>
      <c r="F90" s="149">
        <v>85365455</v>
      </c>
      <c r="G90" s="146" t="str">
        <f>IFERROR(VLOOKUP(F90,TERCEROS[],3,FALSE),"")</f>
        <v>SOFIA MURILLO</v>
      </c>
      <c r="H90" s="146" t="s">
        <v>1641</v>
      </c>
      <c r="I90" s="146">
        <v>1110050501</v>
      </c>
      <c r="J90" s="146" t="str">
        <f t="shared" si="9"/>
        <v>CUENTA CORRIENTE NO. 074-604125-08</v>
      </c>
      <c r="K90" s="150"/>
      <c r="L90" s="150">
        <f>+K89</f>
        <v>282392.08199999999</v>
      </c>
      <c r="M90" s="150" t="s">
        <v>1640</v>
      </c>
    </row>
    <row r="91" spans="1:13" outlineLevel="1" x14ac:dyDescent="0.25">
      <c r="A91" s="22" t="s">
        <v>1629</v>
      </c>
      <c r="B91" s="29" t="s">
        <v>1558</v>
      </c>
      <c r="C91" s="145">
        <v>41652</v>
      </c>
      <c r="D91" s="22"/>
      <c r="E91" s="22"/>
      <c r="F91" s="27">
        <v>999666777</v>
      </c>
      <c r="G91" s="22" t="str">
        <f>IFERROR(VLOOKUP(F91,TERCEROS[],3,FALSE),"")</f>
        <v>EL VESTIDOR S.A.S.</v>
      </c>
      <c r="H91" s="22" t="s">
        <v>1647</v>
      </c>
      <c r="I91" s="22">
        <v>41352401</v>
      </c>
      <c r="J91" s="22" t="str">
        <f t="shared" si="9"/>
        <v>VENTA DE PANTALONES</v>
      </c>
      <c r="K91" s="24"/>
      <c r="L91" s="24">
        <f>70*18500</f>
        <v>1295000</v>
      </c>
      <c r="M91" s="24"/>
    </row>
    <row r="92" spans="1:13" outlineLevel="1" x14ac:dyDescent="0.25">
      <c r="A92" s="22" t="s">
        <v>1629</v>
      </c>
      <c r="B92" s="29" t="s">
        <v>1558</v>
      </c>
      <c r="C92" s="145">
        <v>41652</v>
      </c>
      <c r="D92" s="22"/>
      <c r="E92" s="22"/>
      <c r="F92" s="27">
        <v>999666777</v>
      </c>
      <c r="G92" s="22" t="str">
        <f>IFERROR(VLOOKUP(F92,TERCEROS[],3,FALSE),"")</f>
        <v>EL VESTIDOR S.A.S.</v>
      </c>
      <c r="H92" s="22" t="s">
        <v>1647</v>
      </c>
      <c r="I92" s="22">
        <v>240801</v>
      </c>
      <c r="J92" s="22" t="str">
        <f t="shared" si="9"/>
        <v>IVA GENERADO</v>
      </c>
      <c r="K92" s="24"/>
      <c r="L92" s="24">
        <f>+L91*0.16</f>
        <v>207200</v>
      </c>
      <c r="M92" s="24"/>
    </row>
    <row r="93" spans="1:13" outlineLevel="1" x14ac:dyDescent="0.25">
      <c r="A93" s="22" t="s">
        <v>1629</v>
      </c>
      <c r="B93" s="29" t="s">
        <v>1558</v>
      </c>
      <c r="C93" s="145">
        <v>41652</v>
      </c>
      <c r="D93" s="22"/>
      <c r="E93" s="22"/>
      <c r="F93" s="27">
        <v>999666777</v>
      </c>
      <c r="G93" s="22" t="str">
        <f>IFERROR(VLOOKUP(F93,TERCEROS[],3,FALSE),"")</f>
        <v>EL VESTIDOR S.A.S.</v>
      </c>
      <c r="H93" s="22" t="s">
        <v>1647</v>
      </c>
      <c r="I93" s="22">
        <v>23657001</v>
      </c>
      <c r="J93" s="22" t="str">
        <f t="shared" si="9"/>
        <v>AUTORETENC POR CREE 0,4%</v>
      </c>
      <c r="K93" s="24"/>
      <c r="L93" s="24">
        <f>+L91*0.4/100</f>
        <v>5180</v>
      </c>
      <c r="M93" s="24"/>
    </row>
    <row r="94" spans="1:13" outlineLevel="1" x14ac:dyDescent="0.25">
      <c r="A94" s="22" t="s">
        <v>1629</v>
      </c>
      <c r="B94" s="29" t="s">
        <v>1558</v>
      </c>
      <c r="C94" s="145">
        <v>41652</v>
      </c>
      <c r="D94" s="22"/>
      <c r="E94" s="22"/>
      <c r="F94" s="27">
        <v>999666777</v>
      </c>
      <c r="G94" s="22" t="str">
        <f>IFERROR(VLOOKUP(F94,TERCEROS[],3,FALSE),"")</f>
        <v>EL VESTIDOR S.A.S.</v>
      </c>
      <c r="H94" s="22" t="s">
        <v>1647</v>
      </c>
      <c r="I94" s="22">
        <v>13559501</v>
      </c>
      <c r="J94" s="22" t="str">
        <f t="shared" si="9"/>
        <v>ANT AUTORETENC POR CREE 0,4%</v>
      </c>
      <c r="K94" s="24">
        <f>+L93</f>
        <v>5180</v>
      </c>
      <c r="L94" s="24"/>
      <c r="M94" s="24"/>
    </row>
    <row r="95" spans="1:13" outlineLevel="1" x14ac:dyDescent="0.25">
      <c r="A95" s="22" t="s">
        <v>1629</v>
      </c>
      <c r="B95" s="29" t="s">
        <v>1558</v>
      </c>
      <c r="C95" s="145">
        <v>41652</v>
      </c>
      <c r="D95" s="22"/>
      <c r="E95" s="22"/>
      <c r="F95" s="27">
        <v>999666777</v>
      </c>
      <c r="G95" s="22" t="str">
        <f>IFERROR(VLOOKUP(F95,TERCEROS[],3,FALSE),"")</f>
        <v>EL VESTIDOR S.A.S.</v>
      </c>
      <c r="H95" s="22" t="s">
        <v>1647</v>
      </c>
      <c r="I95" s="22">
        <v>135515</v>
      </c>
      <c r="J95" s="22" t="str">
        <f t="shared" si="9"/>
        <v xml:space="preserve">RETENCION EN LA FUENTE </v>
      </c>
      <c r="K95" s="24">
        <f>+L91*2.5/100</f>
        <v>32375</v>
      </c>
      <c r="L95" s="24"/>
      <c r="M95" s="24"/>
    </row>
    <row r="96" spans="1:13" outlineLevel="1" x14ac:dyDescent="0.25">
      <c r="A96" s="22" t="s">
        <v>1629</v>
      </c>
      <c r="B96" s="29" t="s">
        <v>1558</v>
      </c>
      <c r="C96" s="145">
        <v>41652</v>
      </c>
      <c r="D96" s="22"/>
      <c r="E96" s="22"/>
      <c r="F96" s="27">
        <v>999666777</v>
      </c>
      <c r="G96" s="22" t="str">
        <f>IFERROR(VLOOKUP(F96,TERCEROS[],3,FALSE),"")</f>
        <v>EL VESTIDOR S.A.S.</v>
      </c>
      <c r="H96" s="22" t="s">
        <v>1647</v>
      </c>
      <c r="I96" s="22">
        <v>130505</v>
      </c>
      <c r="J96" s="22" t="str">
        <f t="shared" si="9"/>
        <v xml:space="preserve">NACIONALES </v>
      </c>
      <c r="K96" s="24">
        <f>+L91+L92+L93-K94-K95</f>
        <v>1469825</v>
      </c>
      <c r="L96" s="24"/>
      <c r="M96" s="24"/>
    </row>
    <row r="97" spans="1:13" outlineLevel="1" x14ac:dyDescent="0.25">
      <c r="A97" s="30" t="s">
        <v>1629</v>
      </c>
      <c r="B97" s="163" t="s">
        <v>1558</v>
      </c>
      <c r="C97" s="164">
        <v>41652</v>
      </c>
      <c r="D97" s="30"/>
      <c r="E97" s="30"/>
      <c r="F97" s="165">
        <v>999666777</v>
      </c>
      <c r="G97" s="30" t="str">
        <f>IFERROR(VLOOKUP(F97,TERCEROS[],3,FALSE),"")</f>
        <v>EL VESTIDOR S.A.S.</v>
      </c>
      <c r="H97" s="30" t="s">
        <v>1647</v>
      </c>
      <c r="I97" s="30">
        <v>61352401</v>
      </c>
      <c r="J97" s="30" t="str">
        <f t="shared" si="9"/>
        <v>VENTA DE PANTALONES</v>
      </c>
      <c r="K97" s="166">
        <v>700000</v>
      </c>
      <c r="L97" s="166"/>
      <c r="M97" s="24"/>
    </row>
    <row r="98" spans="1:13" outlineLevel="1" x14ac:dyDescent="0.25">
      <c r="A98" s="30" t="s">
        <v>1629</v>
      </c>
      <c r="B98" s="163" t="s">
        <v>1558</v>
      </c>
      <c r="C98" s="164">
        <v>41652</v>
      </c>
      <c r="D98" s="30"/>
      <c r="E98" s="30"/>
      <c r="F98" s="165">
        <v>999666777</v>
      </c>
      <c r="G98" s="30" t="str">
        <f>IFERROR(VLOOKUP(F98,TERCEROS[],3,FALSE),"")</f>
        <v>EL VESTIDOR S.A.S.</v>
      </c>
      <c r="H98" s="30" t="s">
        <v>1647</v>
      </c>
      <c r="I98" s="30">
        <v>14352401</v>
      </c>
      <c r="J98" s="30" t="str">
        <f t="shared" si="9"/>
        <v>DE PANTALONES</v>
      </c>
      <c r="K98" s="166"/>
      <c r="L98" s="166">
        <f>+K97</f>
        <v>700000</v>
      </c>
      <c r="M98" s="24"/>
    </row>
    <row r="99" spans="1:13" outlineLevel="1" x14ac:dyDescent="0.25">
      <c r="A99" s="146" t="s">
        <v>1629</v>
      </c>
      <c r="B99" s="147" t="s">
        <v>1572</v>
      </c>
      <c r="C99" s="148">
        <v>41653</v>
      </c>
      <c r="D99" s="146"/>
      <c r="E99" s="146"/>
      <c r="F99" s="149">
        <v>860524608</v>
      </c>
      <c r="G99" s="146" t="str">
        <f>IFERROR(VLOOKUP(F99,TERCEROS[],3,FALSE),"")</f>
        <v>ALMACEN TORONTO</v>
      </c>
      <c r="H99" s="146" t="s">
        <v>1652</v>
      </c>
      <c r="I99" s="146">
        <v>41352403</v>
      </c>
      <c r="J99" s="146" t="str">
        <f t="shared" si="9"/>
        <v>VENTA DE PANTALONETAS</v>
      </c>
      <c r="K99" s="150"/>
      <c r="L99" s="150">
        <f>80*9850</f>
        <v>788000</v>
      </c>
      <c r="M99" s="24"/>
    </row>
    <row r="100" spans="1:13" outlineLevel="1" x14ac:dyDescent="0.25">
      <c r="A100" s="146" t="s">
        <v>1629</v>
      </c>
      <c r="B100" s="147" t="s">
        <v>1572</v>
      </c>
      <c r="C100" s="148">
        <v>41653</v>
      </c>
      <c r="D100" s="146"/>
      <c r="E100" s="146"/>
      <c r="F100" s="149">
        <v>860524608</v>
      </c>
      <c r="G100" s="146" t="str">
        <f>IFERROR(VLOOKUP(F100,TERCEROS[],3,FALSE),"")</f>
        <v>ALMACEN TORONTO</v>
      </c>
      <c r="H100" s="146" t="s">
        <v>1652</v>
      </c>
      <c r="I100" s="146">
        <v>240802</v>
      </c>
      <c r="J100" s="146" t="str">
        <f t="shared" si="9"/>
        <v>IVA DESCONTABLE</v>
      </c>
      <c r="K100" s="150"/>
      <c r="L100" s="150">
        <f>+L99*0.16</f>
        <v>126080</v>
      </c>
      <c r="M100" s="24"/>
    </row>
    <row r="101" spans="1:13" outlineLevel="1" x14ac:dyDescent="0.25">
      <c r="A101" s="146" t="s">
        <v>1629</v>
      </c>
      <c r="B101" s="147" t="s">
        <v>1572</v>
      </c>
      <c r="C101" s="148">
        <v>41653</v>
      </c>
      <c r="D101" s="146"/>
      <c r="E101" s="146"/>
      <c r="F101" s="149">
        <v>860524608</v>
      </c>
      <c r="G101" s="146" t="str">
        <f>IFERROR(VLOOKUP(F101,TERCEROS[],3,FALSE),"")</f>
        <v>ALMACEN TORONTO</v>
      </c>
      <c r="H101" s="146" t="s">
        <v>1652</v>
      </c>
      <c r="I101" s="146">
        <v>23657001</v>
      </c>
      <c r="J101" s="146" t="str">
        <f t="shared" si="9"/>
        <v>AUTORETENC POR CREE 0,4%</v>
      </c>
      <c r="K101" s="150"/>
      <c r="L101" s="150">
        <f>+L99*0.4/100</f>
        <v>3152</v>
      </c>
      <c r="M101" s="24"/>
    </row>
    <row r="102" spans="1:13" outlineLevel="1" x14ac:dyDescent="0.25">
      <c r="A102" s="146" t="s">
        <v>1629</v>
      </c>
      <c r="B102" s="147" t="s">
        <v>1572</v>
      </c>
      <c r="C102" s="148">
        <v>41653</v>
      </c>
      <c r="D102" s="146"/>
      <c r="E102" s="146"/>
      <c r="F102" s="149">
        <v>860524608</v>
      </c>
      <c r="G102" s="146" t="str">
        <f>IFERROR(VLOOKUP(F102,TERCEROS[],3,FALSE),"")</f>
        <v>ALMACEN TORONTO</v>
      </c>
      <c r="H102" s="146" t="s">
        <v>1652</v>
      </c>
      <c r="I102" s="146">
        <v>13559501</v>
      </c>
      <c r="J102" s="146" t="str">
        <f t="shared" si="9"/>
        <v>ANT AUTORETENC POR CREE 0,4%</v>
      </c>
      <c r="K102" s="150">
        <f>+L101</f>
        <v>3152</v>
      </c>
      <c r="L102" s="150"/>
      <c r="M102" s="24"/>
    </row>
    <row r="103" spans="1:13" outlineLevel="1" x14ac:dyDescent="0.25">
      <c r="A103" s="146" t="s">
        <v>1629</v>
      </c>
      <c r="B103" s="147" t="s">
        <v>1572</v>
      </c>
      <c r="C103" s="148">
        <v>41653</v>
      </c>
      <c r="D103" s="146"/>
      <c r="E103" s="146"/>
      <c r="F103" s="149">
        <v>860524608</v>
      </c>
      <c r="G103" s="146" t="str">
        <f>IFERROR(VLOOKUP(F103,TERCEROS[],3,FALSE),"")</f>
        <v>ALMACEN TORONTO</v>
      </c>
      <c r="H103" s="146" t="s">
        <v>1652</v>
      </c>
      <c r="I103" s="146">
        <v>135515</v>
      </c>
      <c r="J103" s="146" t="str">
        <f t="shared" si="9"/>
        <v xml:space="preserve">RETENCION EN LA FUENTE </v>
      </c>
      <c r="K103" s="150">
        <f>+L99*2.5/100</f>
        <v>19700</v>
      </c>
      <c r="L103" s="150"/>
      <c r="M103" s="24"/>
    </row>
    <row r="104" spans="1:13" outlineLevel="1" x14ac:dyDescent="0.25">
      <c r="A104" s="146" t="s">
        <v>1629</v>
      </c>
      <c r="B104" s="147" t="s">
        <v>1572</v>
      </c>
      <c r="C104" s="148">
        <v>41653</v>
      </c>
      <c r="D104" s="146"/>
      <c r="E104" s="146"/>
      <c r="F104" s="149">
        <v>860524608</v>
      </c>
      <c r="G104" s="146" t="str">
        <f>IFERROR(VLOOKUP(F104,TERCEROS[],3,FALSE),"")</f>
        <v>ALMACEN TORONTO</v>
      </c>
      <c r="H104" s="146" t="s">
        <v>1652</v>
      </c>
      <c r="I104" s="146">
        <v>130505</v>
      </c>
      <c r="J104" s="146" t="str">
        <f t="shared" si="9"/>
        <v xml:space="preserve">NACIONALES </v>
      </c>
      <c r="K104" s="150">
        <f>+L99+L100+L101-K102-K103</f>
        <v>894380</v>
      </c>
      <c r="L104" s="150"/>
      <c r="M104" s="24"/>
    </row>
    <row r="105" spans="1:13" outlineLevel="1" x14ac:dyDescent="0.25">
      <c r="A105" s="146" t="s">
        <v>1629</v>
      </c>
      <c r="B105" s="147" t="s">
        <v>1572</v>
      </c>
      <c r="C105" s="148">
        <v>41653</v>
      </c>
      <c r="D105" s="146"/>
      <c r="E105" s="146"/>
      <c r="F105" s="149">
        <v>860524608</v>
      </c>
      <c r="G105" s="146" t="str">
        <f>IFERROR(VLOOKUP(F105,TERCEROS[],3,FALSE),"")</f>
        <v>ALMACEN TORONTO</v>
      </c>
      <c r="H105" s="146" t="s">
        <v>1652</v>
      </c>
      <c r="I105" s="146">
        <v>61352403</v>
      </c>
      <c r="J105" s="146" t="str">
        <f t="shared" si="9"/>
        <v>VENTA DE PANTALONETAS</v>
      </c>
      <c r="K105" s="150">
        <v>372000</v>
      </c>
      <c r="L105" s="150"/>
      <c r="M105" s="24"/>
    </row>
    <row r="106" spans="1:13" outlineLevel="1" x14ac:dyDescent="0.25">
      <c r="A106" s="146" t="s">
        <v>1629</v>
      </c>
      <c r="B106" s="147" t="s">
        <v>1572</v>
      </c>
      <c r="C106" s="148">
        <v>41653</v>
      </c>
      <c r="D106" s="146"/>
      <c r="E106" s="146"/>
      <c r="F106" s="149">
        <v>860524608</v>
      </c>
      <c r="G106" s="146" t="str">
        <f>IFERROR(VLOOKUP(F106,TERCEROS[],3,FALSE),"")</f>
        <v>ALMACEN TORONTO</v>
      </c>
      <c r="H106" s="146" t="s">
        <v>1652</v>
      </c>
      <c r="I106" s="146">
        <v>14352403</v>
      </c>
      <c r="J106" s="146" t="str">
        <f t="shared" si="9"/>
        <v>DE PANTALONETAS</v>
      </c>
      <c r="K106" s="150"/>
      <c r="L106" s="150">
        <f>+K105</f>
        <v>372000</v>
      </c>
      <c r="M106" s="24"/>
    </row>
    <row r="107" spans="1:13" outlineLevel="1" x14ac:dyDescent="0.25">
      <c r="A107" s="22" t="s">
        <v>1654</v>
      </c>
      <c r="B107" s="29" t="s">
        <v>1555</v>
      </c>
      <c r="C107" s="145">
        <v>41654</v>
      </c>
      <c r="D107" s="22"/>
      <c r="E107" s="22"/>
      <c r="F107" s="27">
        <v>999666777</v>
      </c>
      <c r="G107" s="22" t="str">
        <f>IFERROR(VLOOKUP(F107,TERCEROS[],3,FALSE),"")</f>
        <v>EL VESTIDOR S.A.S.</v>
      </c>
      <c r="H107" s="22" t="s">
        <v>1657</v>
      </c>
      <c r="I107" s="22">
        <v>41752401</v>
      </c>
      <c r="J107" s="22" t="str">
        <f t="shared" ref="J107:J114" si="14">IFERROR(VLOOKUP(I107,PUC,2,FALSE),"")</f>
        <v>DEVOLUCION DE PANTALONES</v>
      </c>
      <c r="K107" s="24">
        <f>18500*5</f>
        <v>92500</v>
      </c>
      <c r="L107" s="166"/>
      <c r="M107" s="24"/>
    </row>
    <row r="108" spans="1:13" outlineLevel="1" x14ac:dyDescent="0.25">
      <c r="A108" s="22" t="s">
        <v>1654</v>
      </c>
      <c r="B108" s="29" t="s">
        <v>1555</v>
      </c>
      <c r="C108" s="145">
        <v>41654</v>
      </c>
      <c r="D108" s="22"/>
      <c r="E108" s="22"/>
      <c r="F108" s="27">
        <v>999666777</v>
      </c>
      <c r="G108" s="22" t="str">
        <f>IFERROR(VLOOKUP(F108,TERCEROS[],3,FALSE),"")</f>
        <v>EL VESTIDOR S.A.S.</v>
      </c>
      <c r="H108" s="22" t="s">
        <v>1657</v>
      </c>
      <c r="I108" s="22">
        <v>240801</v>
      </c>
      <c r="J108" s="22" t="str">
        <f t="shared" si="14"/>
        <v>IVA GENERADO</v>
      </c>
      <c r="K108" s="24">
        <f>+K107*0.16</f>
        <v>14800</v>
      </c>
      <c r="L108" s="166"/>
      <c r="M108" s="24"/>
    </row>
    <row r="109" spans="1:13" outlineLevel="1" x14ac:dyDescent="0.25">
      <c r="A109" s="22" t="s">
        <v>1654</v>
      </c>
      <c r="B109" s="29" t="s">
        <v>1555</v>
      </c>
      <c r="C109" s="145">
        <v>41654</v>
      </c>
      <c r="D109" s="22"/>
      <c r="E109" s="22"/>
      <c r="F109" s="27">
        <v>999666777</v>
      </c>
      <c r="G109" s="22" t="str">
        <f>IFERROR(VLOOKUP(F109,TERCEROS[],3,FALSE),"")</f>
        <v>EL VESTIDOR S.A.S.</v>
      </c>
      <c r="H109" s="22" t="s">
        <v>1657</v>
      </c>
      <c r="I109" s="22">
        <v>23657001</v>
      </c>
      <c r="J109" s="22" t="str">
        <f t="shared" si="14"/>
        <v>AUTORETENC POR CREE 0,4%</v>
      </c>
      <c r="K109" s="24">
        <f>+K107*0.4/100</f>
        <v>370</v>
      </c>
      <c r="L109" s="166"/>
      <c r="M109" s="24"/>
    </row>
    <row r="110" spans="1:13" outlineLevel="1" x14ac:dyDescent="0.25">
      <c r="A110" s="22" t="s">
        <v>1654</v>
      </c>
      <c r="B110" s="29" t="s">
        <v>1555</v>
      </c>
      <c r="C110" s="145">
        <v>41654</v>
      </c>
      <c r="D110" s="22"/>
      <c r="E110" s="22"/>
      <c r="F110" s="27">
        <v>999666777</v>
      </c>
      <c r="G110" s="22" t="str">
        <f>IFERROR(VLOOKUP(F110,TERCEROS[],3,FALSE),"")</f>
        <v>EL VESTIDOR S.A.S.</v>
      </c>
      <c r="H110" s="22" t="s">
        <v>1657</v>
      </c>
      <c r="I110" s="22">
        <v>13559501</v>
      </c>
      <c r="J110" s="22" t="str">
        <f t="shared" si="14"/>
        <v>ANT AUTORETENC POR CREE 0,4%</v>
      </c>
      <c r="K110" s="166"/>
      <c r="L110" s="24">
        <f>+K109</f>
        <v>370</v>
      </c>
      <c r="M110" s="24"/>
    </row>
    <row r="111" spans="1:13" outlineLevel="1" x14ac:dyDescent="0.25">
      <c r="A111" s="22" t="s">
        <v>1654</v>
      </c>
      <c r="B111" s="29" t="s">
        <v>1555</v>
      </c>
      <c r="C111" s="145">
        <v>41654</v>
      </c>
      <c r="D111" s="22"/>
      <c r="E111" s="22"/>
      <c r="F111" s="27">
        <v>999666777</v>
      </c>
      <c r="G111" s="22" t="str">
        <f>IFERROR(VLOOKUP(F111,TERCEROS[],3,FALSE),"")</f>
        <v>EL VESTIDOR S.A.S.</v>
      </c>
      <c r="H111" s="22" t="s">
        <v>1657</v>
      </c>
      <c r="I111" s="22">
        <v>135515</v>
      </c>
      <c r="J111" s="22" t="str">
        <f t="shared" si="14"/>
        <v xml:space="preserve">RETENCION EN LA FUENTE </v>
      </c>
      <c r="K111" s="166"/>
      <c r="L111" s="24">
        <f>+K107*2.5/100</f>
        <v>2312.5</v>
      </c>
      <c r="M111" s="24"/>
    </row>
    <row r="112" spans="1:13" outlineLevel="1" x14ac:dyDescent="0.25">
      <c r="A112" s="22" t="s">
        <v>1654</v>
      </c>
      <c r="B112" s="29" t="s">
        <v>1555</v>
      </c>
      <c r="C112" s="145">
        <v>41654</v>
      </c>
      <c r="D112" s="22"/>
      <c r="E112" s="22"/>
      <c r="F112" s="27">
        <v>999666777</v>
      </c>
      <c r="G112" s="22" t="str">
        <f>IFERROR(VLOOKUP(F112,TERCEROS[],3,FALSE),"")</f>
        <v>EL VESTIDOR S.A.S.</v>
      </c>
      <c r="H112" s="22" t="s">
        <v>1657</v>
      </c>
      <c r="I112" s="22">
        <v>130505</v>
      </c>
      <c r="J112" s="22" t="str">
        <f t="shared" si="14"/>
        <v xml:space="preserve">NACIONALES </v>
      </c>
      <c r="K112" s="166"/>
      <c r="L112" s="166">
        <f>+K107+K108+K109-L110-L111</f>
        <v>104987.5</v>
      </c>
      <c r="M112" s="24"/>
    </row>
    <row r="113" spans="1:13" outlineLevel="1" x14ac:dyDescent="0.25">
      <c r="A113" s="22" t="s">
        <v>1654</v>
      </c>
      <c r="B113" s="29" t="s">
        <v>1555</v>
      </c>
      <c r="C113" s="145">
        <v>41654</v>
      </c>
      <c r="D113" s="22"/>
      <c r="E113" s="22"/>
      <c r="F113" s="165">
        <v>999666777</v>
      </c>
      <c r="G113" s="30" t="str">
        <f>IFERROR(VLOOKUP(F113,TERCEROS[],3,FALSE),"")</f>
        <v>EL VESTIDOR S.A.S.</v>
      </c>
      <c r="H113" s="22" t="s">
        <v>1657</v>
      </c>
      <c r="I113" s="30">
        <v>61352401</v>
      </c>
      <c r="J113" s="30" t="str">
        <f t="shared" si="14"/>
        <v>VENTA DE PANTALONES</v>
      </c>
      <c r="K113" s="166"/>
      <c r="L113" s="166">
        <v>50000</v>
      </c>
      <c r="M113" s="24"/>
    </row>
    <row r="114" spans="1:13" outlineLevel="1" x14ac:dyDescent="0.25">
      <c r="A114" s="22" t="s">
        <v>1654</v>
      </c>
      <c r="B114" s="29" t="s">
        <v>1555</v>
      </c>
      <c r="C114" s="145">
        <v>41654</v>
      </c>
      <c r="D114" s="22"/>
      <c r="E114" s="22"/>
      <c r="F114" s="165">
        <v>999666777</v>
      </c>
      <c r="G114" s="30" t="str">
        <f>IFERROR(VLOOKUP(F114,TERCEROS[],3,FALSE),"")</f>
        <v>EL VESTIDOR S.A.S.</v>
      </c>
      <c r="H114" s="22" t="s">
        <v>1657</v>
      </c>
      <c r="I114" s="30">
        <v>14352401</v>
      </c>
      <c r="J114" s="30" t="str">
        <f t="shared" si="14"/>
        <v>DE PANTALONES</v>
      </c>
      <c r="K114" s="166">
        <v>50000</v>
      </c>
      <c r="L114" s="166"/>
      <c r="M114" s="24"/>
    </row>
    <row r="115" spans="1:13" x14ac:dyDescent="0.25">
      <c r="A115" s="146" t="s">
        <v>1574</v>
      </c>
      <c r="B115" s="147" t="s">
        <v>1661</v>
      </c>
      <c r="C115" s="148">
        <v>41654</v>
      </c>
      <c r="D115" s="146" t="s">
        <v>1662</v>
      </c>
      <c r="E115" s="148">
        <f>+C115</f>
        <v>41654</v>
      </c>
      <c r="F115" s="149">
        <v>999888111</v>
      </c>
      <c r="G115" s="146" t="str">
        <f>IFERROR(VLOOKUP(F115,TERCEROS[],3,FALSE),"")</f>
        <v>FINANTRO</v>
      </c>
      <c r="H115" s="146" t="s">
        <v>1663</v>
      </c>
      <c r="I115" s="146">
        <v>1120050101</v>
      </c>
      <c r="J115" s="146" t="str">
        <f t="shared" si="9"/>
        <v>CTA DE AHORROS NO. 04-4563-05</v>
      </c>
      <c r="K115" s="150">
        <v>2500000</v>
      </c>
      <c r="L115" s="150"/>
      <c r="M115" s="150"/>
    </row>
    <row r="116" spans="1:13" x14ac:dyDescent="0.25">
      <c r="A116" s="146" t="s">
        <v>1574</v>
      </c>
      <c r="B116" s="147" t="s">
        <v>1661</v>
      </c>
      <c r="C116" s="148">
        <v>41654</v>
      </c>
      <c r="D116" s="146" t="s">
        <v>1662</v>
      </c>
      <c r="E116" s="148">
        <f>+C116</f>
        <v>41654</v>
      </c>
      <c r="F116" s="149">
        <v>999888111</v>
      </c>
      <c r="G116" s="146" t="str">
        <f>IFERROR(VLOOKUP(F116,TERCEROS[],3,FALSE),"")</f>
        <v>FINANTRO</v>
      </c>
      <c r="H116" s="146" t="s">
        <v>1663</v>
      </c>
      <c r="I116" s="146">
        <v>1110050501</v>
      </c>
      <c r="J116" s="146" t="str">
        <f t="shared" si="9"/>
        <v>CUENTA CORRIENTE NO. 074-604125-08</v>
      </c>
      <c r="K116" s="150"/>
      <c r="L116" s="150">
        <f>+K115</f>
        <v>2500000</v>
      </c>
      <c r="M116" s="150" t="s">
        <v>1664</v>
      </c>
    </row>
    <row r="117" spans="1:13" x14ac:dyDescent="0.25">
      <c r="A117" s="22"/>
      <c r="B117" s="29"/>
      <c r="C117" s="145"/>
      <c r="D117" s="22"/>
      <c r="E117" s="22"/>
      <c r="F117" s="27"/>
      <c r="G117" s="22" t="str">
        <f>IFERROR(VLOOKUP(F117,TERCEROS[],3,FALSE),"")</f>
        <v/>
      </c>
      <c r="H117" s="22"/>
      <c r="I117" s="22"/>
      <c r="J117" s="22" t="str">
        <f t="shared" si="9"/>
        <v/>
      </c>
      <c r="K117" s="24"/>
      <c r="L117" s="24"/>
      <c r="M117" s="24"/>
    </row>
    <row r="118" spans="1:13" x14ac:dyDescent="0.25">
      <c r="A118" s="22"/>
      <c r="B118" s="29"/>
      <c r="C118" s="145"/>
      <c r="D118" s="22"/>
      <c r="E118" s="22"/>
      <c r="F118" s="27"/>
      <c r="G118" s="22" t="str">
        <f>IFERROR(VLOOKUP(F118,TERCEROS[],3,FALSE),"")</f>
        <v/>
      </c>
      <c r="H118" s="22"/>
      <c r="I118" s="22"/>
      <c r="J118" s="22" t="str">
        <f t="shared" si="9"/>
        <v/>
      </c>
      <c r="K118" s="24"/>
      <c r="L118" s="24"/>
      <c r="M118" s="24"/>
    </row>
    <row r="119" spans="1:13" x14ac:dyDescent="0.25">
      <c r="A119" s="22"/>
      <c r="B119" s="29"/>
      <c r="C119" s="145"/>
      <c r="D119" s="22"/>
      <c r="E119" s="22"/>
      <c r="F119" s="27"/>
      <c r="G119" s="22" t="str">
        <f>IFERROR(VLOOKUP(F119,TERCEROS[],3,FALSE),"")</f>
        <v/>
      </c>
      <c r="H119" s="22"/>
      <c r="I119" s="22"/>
      <c r="J119" s="22" t="str">
        <f t="shared" si="9"/>
        <v/>
      </c>
      <c r="K119" s="24"/>
      <c r="L119" s="24"/>
      <c r="M119" s="24"/>
    </row>
    <row r="120" spans="1:13" x14ac:dyDescent="0.25">
      <c r="A120" s="22"/>
      <c r="B120" s="29"/>
      <c r="C120" s="145"/>
      <c r="D120" s="22"/>
      <c r="E120" s="22"/>
      <c r="F120" s="27"/>
      <c r="G120" s="22" t="str">
        <f>IFERROR(VLOOKUP(F120,TERCEROS[],3,FALSE),"")</f>
        <v/>
      </c>
      <c r="H120" s="22"/>
      <c r="I120" s="22"/>
      <c r="J120" s="22" t="str">
        <f t="shared" si="9"/>
        <v/>
      </c>
      <c r="K120" s="24"/>
      <c r="L120" s="24"/>
      <c r="M120" s="24"/>
    </row>
    <row r="121" spans="1:13" x14ac:dyDescent="0.25">
      <c r="A121" s="22"/>
      <c r="B121" s="29"/>
      <c r="C121" s="145"/>
      <c r="D121" s="22"/>
      <c r="E121" s="22"/>
      <c r="F121" s="27"/>
      <c r="G121" s="22" t="str">
        <f>IFERROR(VLOOKUP(F121,TERCEROS[],3,FALSE),"")</f>
        <v/>
      </c>
      <c r="H121" s="22"/>
      <c r="I121" s="22"/>
      <c r="J121" s="22" t="str">
        <f t="shared" si="9"/>
        <v/>
      </c>
      <c r="K121" s="24"/>
      <c r="L121" s="24"/>
      <c r="M121" s="24"/>
    </row>
    <row r="122" spans="1:13" x14ac:dyDescent="0.25">
      <c r="A122" s="22"/>
      <c r="B122" s="29"/>
      <c r="C122" s="145"/>
      <c r="D122" s="22"/>
      <c r="E122" s="22"/>
      <c r="F122" s="27"/>
      <c r="G122" s="22" t="str">
        <f>IFERROR(VLOOKUP(F122,TERCEROS[],3,FALSE),"")</f>
        <v/>
      </c>
      <c r="H122" s="22"/>
      <c r="I122" s="22"/>
      <c r="J122" s="22" t="str">
        <f t="shared" si="9"/>
        <v/>
      </c>
      <c r="K122" s="24"/>
      <c r="L122" s="24"/>
      <c r="M122" s="24"/>
    </row>
    <row r="123" spans="1:13" x14ac:dyDescent="0.25">
      <c r="A123" s="22"/>
      <c r="B123" s="29"/>
      <c r="C123" s="145"/>
      <c r="D123" s="22"/>
      <c r="E123" s="22"/>
      <c r="F123" s="27"/>
      <c r="G123" s="22" t="str">
        <f>IFERROR(VLOOKUP(F123,TERCEROS[],3,FALSE),"")</f>
        <v/>
      </c>
      <c r="H123" s="22"/>
      <c r="I123" s="22"/>
      <c r="J123" s="22" t="str">
        <f t="shared" si="9"/>
        <v/>
      </c>
      <c r="K123" s="24"/>
      <c r="L123" s="24"/>
      <c r="M123" s="24"/>
    </row>
    <row r="124" spans="1:13" x14ac:dyDescent="0.25">
      <c r="A124" s="22"/>
      <c r="B124" s="29"/>
      <c r="C124" s="145"/>
      <c r="D124" s="22"/>
      <c r="E124" s="22"/>
      <c r="F124" s="27"/>
      <c r="G124" s="22" t="str">
        <f>IFERROR(VLOOKUP(F124,TERCEROS[],3,FALSE),"")</f>
        <v/>
      </c>
      <c r="H124" s="22"/>
      <c r="I124" s="22"/>
      <c r="J124" s="22" t="str">
        <f t="shared" si="9"/>
        <v/>
      </c>
      <c r="K124" s="24"/>
      <c r="L124" s="24"/>
      <c r="M124" s="24"/>
    </row>
    <row r="125" spans="1:13" x14ac:dyDescent="0.25">
      <c r="A125" s="22"/>
      <c r="B125" s="29"/>
      <c r="C125" s="145"/>
      <c r="D125" s="22"/>
      <c r="E125" s="22"/>
      <c r="F125" s="27"/>
      <c r="G125" s="22" t="str">
        <f>IFERROR(VLOOKUP(F125,TERCEROS[],3,FALSE),"")</f>
        <v/>
      </c>
      <c r="H125" s="22"/>
      <c r="I125" s="22"/>
      <c r="J125" s="22" t="str">
        <f t="shared" si="9"/>
        <v/>
      </c>
      <c r="K125" s="24"/>
      <c r="L125" s="24"/>
      <c r="M125" s="24"/>
    </row>
    <row r="126" spans="1:13" x14ac:dyDescent="0.25">
      <c r="A126" s="22"/>
      <c r="B126" s="29"/>
      <c r="C126" s="145"/>
      <c r="D126" s="22"/>
      <c r="E126" s="22"/>
      <c r="F126" s="27"/>
      <c r="G126" s="22" t="str">
        <f>IFERROR(VLOOKUP(F126,TERCEROS[],3,FALSE),"")</f>
        <v/>
      </c>
      <c r="H126" s="22"/>
      <c r="I126" s="22"/>
      <c r="J126" s="22" t="str">
        <f t="shared" ref="J126:J189" si="15">IFERROR(VLOOKUP(I126,PUC,2,FALSE),"")</f>
        <v/>
      </c>
      <c r="K126" s="24"/>
      <c r="L126" s="24"/>
      <c r="M126" s="24"/>
    </row>
    <row r="127" spans="1:13" x14ac:dyDescent="0.25">
      <c r="A127" s="22"/>
      <c r="B127" s="29"/>
      <c r="C127" s="145"/>
      <c r="D127" s="22"/>
      <c r="E127" s="22"/>
      <c r="F127" s="27"/>
      <c r="G127" s="22" t="str">
        <f>IFERROR(VLOOKUP(F127,TERCEROS[],3,FALSE),"")</f>
        <v/>
      </c>
      <c r="H127" s="22"/>
      <c r="I127" s="22"/>
      <c r="J127" s="22" t="str">
        <f t="shared" si="15"/>
        <v/>
      </c>
      <c r="K127" s="24"/>
      <c r="L127" s="24"/>
      <c r="M127" s="24"/>
    </row>
    <row r="128" spans="1:13" x14ac:dyDescent="0.25">
      <c r="A128" s="22"/>
      <c r="B128" s="29"/>
      <c r="C128" s="145"/>
      <c r="D128" s="22"/>
      <c r="E128" s="22"/>
      <c r="F128" s="27"/>
      <c r="G128" s="22" t="str">
        <f>IFERROR(VLOOKUP(F128,TERCEROS[],3,FALSE),"")</f>
        <v/>
      </c>
      <c r="H128" s="22"/>
      <c r="I128" s="22"/>
      <c r="J128" s="22" t="str">
        <f t="shared" si="15"/>
        <v/>
      </c>
      <c r="K128" s="24"/>
      <c r="L128" s="24"/>
      <c r="M128" s="24"/>
    </row>
    <row r="129" spans="1:13" x14ac:dyDescent="0.25">
      <c r="A129" s="22"/>
      <c r="B129" s="29"/>
      <c r="C129" s="145"/>
      <c r="D129" s="22"/>
      <c r="E129" s="22"/>
      <c r="F129" s="27"/>
      <c r="G129" s="22" t="str">
        <f>IFERROR(VLOOKUP(F129,TERCEROS[],3,FALSE),"")</f>
        <v/>
      </c>
      <c r="H129" s="22"/>
      <c r="I129" s="22"/>
      <c r="J129" s="22" t="str">
        <f t="shared" si="15"/>
        <v/>
      </c>
      <c r="K129" s="24"/>
      <c r="L129" s="24"/>
      <c r="M129" s="24"/>
    </row>
    <row r="130" spans="1:13" x14ac:dyDescent="0.25">
      <c r="A130" s="22"/>
      <c r="B130" s="29"/>
      <c r="C130" s="145"/>
      <c r="D130" s="22"/>
      <c r="E130" s="22"/>
      <c r="F130" s="27"/>
      <c r="G130" s="22" t="str">
        <f>IFERROR(VLOOKUP(F130,TERCEROS[],3,FALSE),"")</f>
        <v/>
      </c>
      <c r="H130" s="22"/>
      <c r="I130" s="22"/>
      <c r="J130" s="22" t="str">
        <f t="shared" si="15"/>
        <v/>
      </c>
      <c r="K130" s="24"/>
      <c r="L130" s="24"/>
      <c r="M130" s="24"/>
    </row>
    <row r="131" spans="1:13" x14ac:dyDescent="0.25">
      <c r="A131" s="22"/>
      <c r="B131" s="29"/>
      <c r="C131" s="145"/>
      <c r="D131" s="22"/>
      <c r="E131" s="22"/>
      <c r="F131" s="27"/>
      <c r="G131" s="22" t="str">
        <f>IFERROR(VLOOKUP(F131,TERCEROS[],3,FALSE),"")</f>
        <v/>
      </c>
      <c r="H131" s="22"/>
      <c r="I131" s="22"/>
      <c r="J131" s="22" t="str">
        <f t="shared" si="15"/>
        <v/>
      </c>
      <c r="K131" s="24"/>
      <c r="L131" s="24"/>
      <c r="M131" s="24"/>
    </row>
    <row r="132" spans="1:13" x14ac:dyDescent="0.25">
      <c r="A132" s="22"/>
      <c r="B132" s="29"/>
      <c r="C132" s="145"/>
      <c r="D132" s="22"/>
      <c r="E132" s="22"/>
      <c r="F132" s="27"/>
      <c r="G132" s="22" t="str">
        <f>IFERROR(VLOOKUP(F132,TERCEROS[],3,FALSE),"")</f>
        <v/>
      </c>
      <c r="H132" s="22"/>
      <c r="I132" s="22"/>
      <c r="J132" s="22" t="str">
        <f t="shared" si="15"/>
        <v/>
      </c>
      <c r="K132" s="24"/>
      <c r="L132" s="24"/>
      <c r="M132" s="24"/>
    </row>
    <row r="133" spans="1:13" x14ac:dyDescent="0.25">
      <c r="A133" s="22"/>
      <c r="B133" s="29"/>
      <c r="C133" s="145"/>
      <c r="D133" s="22"/>
      <c r="E133" s="22"/>
      <c r="F133" s="27"/>
      <c r="G133" s="22" t="str">
        <f>IFERROR(VLOOKUP(F133,TERCEROS[],3,FALSE),"")</f>
        <v/>
      </c>
      <c r="H133" s="22"/>
      <c r="I133" s="22"/>
      <c r="J133" s="22" t="str">
        <f t="shared" si="15"/>
        <v/>
      </c>
      <c r="K133" s="24"/>
      <c r="L133" s="24"/>
      <c r="M133" s="24"/>
    </row>
    <row r="134" spans="1:13" x14ac:dyDescent="0.25">
      <c r="A134" s="22"/>
      <c r="B134" s="29"/>
      <c r="C134" s="145"/>
      <c r="D134" s="22"/>
      <c r="E134" s="22"/>
      <c r="F134" s="27"/>
      <c r="G134" s="22" t="str">
        <f>IFERROR(VLOOKUP(F134,TERCEROS[],3,FALSE),"")</f>
        <v/>
      </c>
      <c r="H134" s="22"/>
      <c r="I134" s="22"/>
      <c r="J134" s="22" t="str">
        <f t="shared" si="15"/>
        <v/>
      </c>
      <c r="K134" s="24"/>
      <c r="L134" s="24"/>
      <c r="M134" s="24"/>
    </row>
    <row r="135" spans="1:13" x14ac:dyDescent="0.25">
      <c r="A135" s="22"/>
      <c r="B135" s="29"/>
      <c r="C135" s="145"/>
      <c r="D135" s="22"/>
      <c r="E135" s="22"/>
      <c r="F135" s="27"/>
      <c r="G135" s="22" t="str">
        <f>IFERROR(VLOOKUP(F135,TERCEROS[],3,FALSE),"")</f>
        <v/>
      </c>
      <c r="H135" s="22"/>
      <c r="I135" s="22"/>
      <c r="J135" s="22" t="str">
        <f t="shared" si="15"/>
        <v/>
      </c>
      <c r="K135" s="24"/>
      <c r="L135" s="24"/>
      <c r="M135" s="24"/>
    </row>
    <row r="136" spans="1:13" x14ac:dyDescent="0.25">
      <c r="A136" s="22"/>
      <c r="B136" s="29"/>
      <c r="C136" s="145"/>
      <c r="D136" s="22"/>
      <c r="E136" s="22"/>
      <c r="F136" s="27"/>
      <c r="G136" s="22" t="str">
        <f>IFERROR(VLOOKUP(F136,TERCEROS[],3,FALSE),"")</f>
        <v/>
      </c>
      <c r="H136" s="22"/>
      <c r="I136" s="22"/>
      <c r="J136" s="22" t="str">
        <f t="shared" si="15"/>
        <v/>
      </c>
      <c r="K136" s="24"/>
      <c r="L136" s="24"/>
      <c r="M136" s="24"/>
    </row>
    <row r="137" spans="1:13" x14ac:dyDescent="0.25">
      <c r="A137" s="22"/>
      <c r="B137" s="29"/>
      <c r="C137" s="145"/>
      <c r="D137" s="22"/>
      <c r="E137" s="22"/>
      <c r="F137" s="27"/>
      <c r="G137" s="22" t="str">
        <f>IFERROR(VLOOKUP(F137,TERCEROS[],3,FALSE),"")</f>
        <v/>
      </c>
      <c r="H137" s="22"/>
      <c r="I137" s="22"/>
      <c r="J137" s="22" t="str">
        <f t="shared" si="15"/>
        <v/>
      </c>
      <c r="K137" s="24"/>
      <c r="L137" s="24"/>
      <c r="M137" s="24"/>
    </row>
    <row r="138" spans="1:13" x14ac:dyDescent="0.25">
      <c r="A138" s="22"/>
      <c r="B138" s="29"/>
      <c r="C138" s="145"/>
      <c r="D138" s="22"/>
      <c r="E138" s="22"/>
      <c r="F138" s="27"/>
      <c r="G138" s="22" t="str">
        <f>IFERROR(VLOOKUP(F138,TERCEROS[],3,FALSE),"")</f>
        <v/>
      </c>
      <c r="H138" s="22"/>
      <c r="I138" s="22"/>
      <c r="J138" s="22" t="str">
        <f t="shared" si="15"/>
        <v/>
      </c>
      <c r="K138" s="24"/>
      <c r="L138" s="24"/>
      <c r="M138" s="24"/>
    </row>
    <row r="139" spans="1:13" x14ac:dyDescent="0.25">
      <c r="A139" s="22"/>
      <c r="B139" s="29"/>
      <c r="C139" s="145"/>
      <c r="D139" s="22"/>
      <c r="E139" s="22"/>
      <c r="F139" s="27"/>
      <c r="G139" s="22" t="str">
        <f>IFERROR(VLOOKUP(F139,TERCEROS[],3,FALSE),"")</f>
        <v/>
      </c>
      <c r="H139" s="22"/>
      <c r="I139" s="22"/>
      <c r="J139" s="22" t="str">
        <f t="shared" si="15"/>
        <v/>
      </c>
      <c r="K139" s="24"/>
      <c r="L139" s="24"/>
      <c r="M139" s="24"/>
    </row>
    <row r="140" spans="1:13" x14ac:dyDescent="0.25">
      <c r="A140" s="22"/>
      <c r="B140" s="29"/>
      <c r="C140" s="145"/>
      <c r="D140" s="22"/>
      <c r="E140" s="22"/>
      <c r="F140" s="27"/>
      <c r="G140" s="22" t="str">
        <f>IFERROR(VLOOKUP(F140,TERCEROS[],3,FALSE),"")</f>
        <v/>
      </c>
      <c r="H140" s="22"/>
      <c r="I140" s="22"/>
      <c r="J140" s="22" t="str">
        <f t="shared" si="15"/>
        <v/>
      </c>
      <c r="K140" s="24"/>
      <c r="L140" s="24"/>
      <c r="M140" s="24"/>
    </row>
    <row r="141" spans="1:13" x14ac:dyDescent="0.25">
      <c r="A141" s="22"/>
      <c r="B141" s="29"/>
      <c r="C141" s="145"/>
      <c r="D141" s="22"/>
      <c r="E141" s="22"/>
      <c r="F141" s="27"/>
      <c r="G141" s="22" t="str">
        <f>IFERROR(VLOOKUP(F141,TERCEROS[],3,FALSE),"")</f>
        <v/>
      </c>
      <c r="H141" s="22"/>
      <c r="I141" s="22"/>
      <c r="J141" s="22" t="str">
        <f t="shared" si="15"/>
        <v/>
      </c>
      <c r="K141" s="24"/>
      <c r="L141" s="24"/>
      <c r="M141" s="24"/>
    </row>
    <row r="142" spans="1:13" x14ac:dyDescent="0.25">
      <c r="A142" s="22"/>
      <c r="B142" s="29"/>
      <c r="C142" s="145"/>
      <c r="D142" s="22"/>
      <c r="E142" s="22"/>
      <c r="F142" s="27"/>
      <c r="G142" s="22" t="str">
        <f>IFERROR(VLOOKUP(F142,TERCEROS[],3,FALSE),"")</f>
        <v/>
      </c>
      <c r="H142" s="22"/>
      <c r="I142" s="22"/>
      <c r="J142" s="22" t="str">
        <f t="shared" si="15"/>
        <v/>
      </c>
      <c r="K142" s="24"/>
      <c r="L142" s="24"/>
      <c r="M142" s="24"/>
    </row>
    <row r="143" spans="1:13" x14ac:dyDescent="0.25">
      <c r="A143" s="22"/>
      <c r="B143" s="29"/>
      <c r="C143" s="145"/>
      <c r="D143" s="22"/>
      <c r="E143" s="22"/>
      <c r="F143" s="27"/>
      <c r="G143" s="22" t="str">
        <f>IFERROR(VLOOKUP(F143,TERCEROS[],3,FALSE),"")</f>
        <v/>
      </c>
      <c r="H143" s="22"/>
      <c r="I143" s="22"/>
      <c r="J143" s="22" t="str">
        <f t="shared" si="15"/>
        <v/>
      </c>
      <c r="K143" s="24"/>
      <c r="L143" s="24"/>
      <c r="M143" s="24"/>
    </row>
    <row r="144" spans="1:13" x14ac:dyDescent="0.25">
      <c r="A144" s="22"/>
      <c r="B144" s="29"/>
      <c r="C144" s="145"/>
      <c r="D144" s="22"/>
      <c r="E144" s="22"/>
      <c r="F144" s="27"/>
      <c r="G144" s="22" t="str">
        <f>IFERROR(VLOOKUP(F144,TERCEROS[],3,FALSE),"")</f>
        <v/>
      </c>
      <c r="H144" s="22"/>
      <c r="I144" s="22"/>
      <c r="J144" s="22" t="str">
        <f t="shared" si="15"/>
        <v/>
      </c>
      <c r="K144" s="24"/>
      <c r="L144" s="24"/>
      <c r="M144" s="24"/>
    </row>
    <row r="145" spans="1:13" x14ac:dyDescent="0.25">
      <c r="A145" s="22"/>
      <c r="B145" s="29"/>
      <c r="C145" s="145"/>
      <c r="D145" s="22"/>
      <c r="E145" s="22"/>
      <c r="F145" s="27"/>
      <c r="G145" s="22" t="str">
        <f>IFERROR(VLOOKUP(F145,TERCEROS[],3,FALSE),"")</f>
        <v/>
      </c>
      <c r="H145" s="22"/>
      <c r="I145" s="22"/>
      <c r="J145" s="22" t="str">
        <f t="shared" si="15"/>
        <v/>
      </c>
      <c r="K145" s="24"/>
      <c r="L145" s="24"/>
      <c r="M145" s="24"/>
    </row>
    <row r="146" spans="1:13" x14ac:dyDescent="0.25">
      <c r="A146" s="22"/>
      <c r="B146" s="29"/>
      <c r="C146" s="145"/>
      <c r="D146" s="22"/>
      <c r="E146" s="22"/>
      <c r="F146" s="27"/>
      <c r="G146" s="22" t="str">
        <f>IFERROR(VLOOKUP(F146,TERCEROS[],3,FALSE),"")</f>
        <v/>
      </c>
      <c r="H146" s="22"/>
      <c r="I146" s="22"/>
      <c r="J146" s="22" t="str">
        <f t="shared" si="15"/>
        <v/>
      </c>
      <c r="K146" s="24"/>
      <c r="L146" s="24"/>
      <c r="M146" s="24"/>
    </row>
    <row r="147" spans="1:13" x14ac:dyDescent="0.25">
      <c r="A147" s="22"/>
      <c r="B147" s="29"/>
      <c r="C147" s="145"/>
      <c r="D147" s="22"/>
      <c r="E147" s="22"/>
      <c r="F147" s="27"/>
      <c r="G147" s="22" t="str">
        <f>IFERROR(VLOOKUP(F147,TERCEROS[],3,FALSE),"")</f>
        <v/>
      </c>
      <c r="H147" s="22"/>
      <c r="I147" s="22"/>
      <c r="J147" s="22" t="str">
        <f t="shared" si="15"/>
        <v/>
      </c>
      <c r="K147" s="24"/>
      <c r="L147" s="24"/>
      <c r="M147" s="24"/>
    </row>
    <row r="148" spans="1:13" x14ac:dyDescent="0.25">
      <c r="A148" s="22"/>
      <c r="B148" s="29"/>
      <c r="C148" s="145"/>
      <c r="D148" s="22"/>
      <c r="E148" s="22"/>
      <c r="F148" s="27"/>
      <c r="G148" s="22" t="str">
        <f>IFERROR(VLOOKUP(F148,TERCEROS[],3,FALSE),"")</f>
        <v/>
      </c>
      <c r="H148" s="22"/>
      <c r="I148" s="22"/>
      <c r="J148" s="22" t="str">
        <f t="shared" si="15"/>
        <v/>
      </c>
      <c r="K148" s="24"/>
      <c r="L148" s="24"/>
      <c r="M148" s="24"/>
    </row>
    <row r="149" spans="1:13" x14ac:dyDescent="0.25">
      <c r="A149" s="22"/>
      <c r="B149" s="29"/>
      <c r="C149" s="145"/>
      <c r="D149" s="22"/>
      <c r="E149" s="22"/>
      <c r="F149" s="27"/>
      <c r="G149" s="22" t="str">
        <f>IFERROR(VLOOKUP(F149,TERCEROS[],3,FALSE),"")</f>
        <v/>
      </c>
      <c r="H149" s="22"/>
      <c r="I149" s="22"/>
      <c r="J149" s="22" t="str">
        <f t="shared" si="15"/>
        <v/>
      </c>
      <c r="K149" s="24"/>
      <c r="L149" s="24"/>
      <c r="M149" s="24"/>
    </row>
    <row r="150" spans="1:13" x14ac:dyDescent="0.25">
      <c r="A150" s="22"/>
      <c r="B150" s="29"/>
      <c r="C150" s="145"/>
      <c r="D150" s="22"/>
      <c r="E150" s="22"/>
      <c r="F150" s="27"/>
      <c r="G150" s="22" t="str">
        <f>IFERROR(VLOOKUP(F150,TERCEROS[],3,FALSE),"")</f>
        <v/>
      </c>
      <c r="H150" s="22"/>
      <c r="I150" s="22"/>
      <c r="J150" s="22" t="str">
        <f t="shared" si="15"/>
        <v/>
      </c>
      <c r="K150" s="24"/>
      <c r="L150" s="24"/>
      <c r="M150" s="24"/>
    </row>
    <row r="151" spans="1:13" x14ac:dyDescent="0.25">
      <c r="A151" s="22"/>
      <c r="B151" s="29"/>
      <c r="C151" s="145"/>
      <c r="D151" s="22"/>
      <c r="E151" s="22"/>
      <c r="F151" s="27"/>
      <c r="G151" s="22" t="str">
        <f>IFERROR(VLOOKUP(F151,TERCEROS[],3,FALSE),"")</f>
        <v/>
      </c>
      <c r="H151" s="22"/>
      <c r="I151" s="22"/>
      <c r="J151" s="22" t="str">
        <f t="shared" si="15"/>
        <v/>
      </c>
      <c r="K151" s="24"/>
      <c r="L151" s="24"/>
      <c r="M151" s="24"/>
    </row>
    <row r="152" spans="1:13" x14ac:dyDescent="0.25">
      <c r="A152" s="22"/>
      <c r="B152" s="29"/>
      <c r="C152" s="145"/>
      <c r="D152" s="22"/>
      <c r="E152" s="22"/>
      <c r="F152" s="27"/>
      <c r="G152" s="22" t="str">
        <f>IFERROR(VLOOKUP(F152,TERCEROS[],3,FALSE),"")</f>
        <v/>
      </c>
      <c r="H152" s="22"/>
      <c r="I152" s="22"/>
      <c r="J152" s="22" t="str">
        <f t="shared" si="15"/>
        <v/>
      </c>
      <c r="K152" s="24"/>
      <c r="L152" s="24"/>
      <c r="M152" s="24"/>
    </row>
    <row r="153" spans="1:13" x14ac:dyDescent="0.25">
      <c r="A153" s="22"/>
      <c r="B153" s="29"/>
      <c r="C153" s="145"/>
      <c r="D153" s="22"/>
      <c r="E153" s="22"/>
      <c r="F153" s="27"/>
      <c r="G153" s="22" t="str">
        <f>IFERROR(VLOOKUP(F153,TERCEROS[],3,FALSE),"")</f>
        <v/>
      </c>
      <c r="H153" s="22"/>
      <c r="I153" s="22"/>
      <c r="J153" s="22" t="str">
        <f t="shared" si="15"/>
        <v/>
      </c>
      <c r="K153" s="24"/>
      <c r="L153" s="24"/>
      <c r="M153" s="24"/>
    </row>
    <row r="154" spans="1:13" x14ac:dyDescent="0.25">
      <c r="A154" s="22"/>
      <c r="B154" s="29"/>
      <c r="C154" s="145"/>
      <c r="D154" s="22"/>
      <c r="E154" s="22"/>
      <c r="F154" s="27"/>
      <c r="G154" s="22" t="str">
        <f>IFERROR(VLOOKUP(F154,TERCEROS[],3,FALSE),"")</f>
        <v/>
      </c>
      <c r="H154" s="22"/>
      <c r="I154" s="22"/>
      <c r="J154" s="22" t="str">
        <f t="shared" si="15"/>
        <v/>
      </c>
      <c r="K154" s="24"/>
      <c r="L154" s="24"/>
      <c r="M154" s="24"/>
    </row>
    <row r="155" spans="1:13" x14ac:dyDescent="0.25">
      <c r="A155" s="22"/>
      <c r="B155" s="29"/>
      <c r="C155" s="145"/>
      <c r="D155" s="22"/>
      <c r="E155" s="22"/>
      <c r="F155" s="27"/>
      <c r="G155" s="22" t="str">
        <f>IFERROR(VLOOKUP(F155,TERCEROS[],3,FALSE),"")</f>
        <v/>
      </c>
      <c r="H155" s="22"/>
      <c r="I155" s="22"/>
      <c r="J155" s="22" t="str">
        <f t="shared" si="15"/>
        <v/>
      </c>
      <c r="K155" s="24"/>
      <c r="L155" s="24"/>
      <c r="M155" s="24"/>
    </row>
    <row r="156" spans="1:13" x14ac:dyDescent="0.25">
      <c r="A156" s="22"/>
      <c r="B156" s="29"/>
      <c r="C156" s="145"/>
      <c r="D156" s="22"/>
      <c r="E156" s="22"/>
      <c r="F156" s="27"/>
      <c r="G156" s="22" t="str">
        <f>IFERROR(VLOOKUP(F156,TERCEROS[],3,FALSE),"")</f>
        <v/>
      </c>
      <c r="H156" s="22"/>
      <c r="I156" s="22"/>
      <c r="J156" s="22" t="str">
        <f t="shared" si="15"/>
        <v/>
      </c>
      <c r="K156" s="24"/>
      <c r="L156" s="24"/>
      <c r="M156" s="24"/>
    </row>
    <row r="157" spans="1:13" x14ac:dyDescent="0.25">
      <c r="A157" s="22"/>
      <c r="B157" s="29"/>
      <c r="C157" s="145"/>
      <c r="D157" s="22"/>
      <c r="E157" s="22"/>
      <c r="F157" s="27"/>
      <c r="G157" s="22" t="str">
        <f>IFERROR(VLOOKUP(F157,TERCEROS[],3,FALSE),"")</f>
        <v/>
      </c>
      <c r="H157" s="22"/>
      <c r="I157" s="22"/>
      <c r="J157" s="22" t="str">
        <f t="shared" si="15"/>
        <v/>
      </c>
      <c r="K157" s="24"/>
      <c r="L157" s="24"/>
      <c r="M157" s="24"/>
    </row>
    <row r="158" spans="1:13" x14ac:dyDescent="0.25">
      <c r="A158" s="22"/>
      <c r="B158" s="29"/>
      <c r="C158" s="145"/>
      <c r="D158" s="22"/>
      <c r="E158" s="22"/>
      <c r="F158" s="27"/>
      <c r="G158" s="22" t="str">
        <f>IFERROR(VLOOKUP(F158,TERCEROS[],3,FALSE),"")</f>
        <v/>
      </c>
      <c r="H158" s="22"/>
      <c r="I158" s="22"/>
      <c r="J158" s="22" t="str">
        <f t="shared" si="15"/>
        <v/>
      </c>
      <c r="K158" s="24"/>
      <c r="L158" s="24"/>
      <c r="M158" s="24"/>
    </row>
    <row r="159" spans="1:13" x14ac:dyDescent="0.25">
      <c r="A159" s="22"/>
      <c r="B159" s="29"/>
      <c r="C159" s="145"/>
      <c r="D159" s="22"/>
      <c r="E159" s="22"/>
      <c r="F159" s="27"/>
      <c r="G159" s="22" t="str">
        <f>IFERROR(VLOOKUP(F159,TERCEROS[],3,FALSE),"")</f>
        <v/>
      </c>
      <c r="H159" s="22"/>
      <c r="I159" s="22"/>
      <c r="J159" s="22" t="str">
        <f t="shared" si="15"/>
        <v/>
      </c>
      <c r="K159" s="24"/>
      <c r="L159" s="24"/>
      <c r="M159" s="24"/>
    </row>
    <row r="160" spans="1:13" x14ac:dyDescent="0.25">
      <c r="A160" s="22"/>
      <c r="B160" s="29"/>
      <c r="C160" s="145"/>
      <c r="D160" s="22"/>
      <c r="E160" s="22"/>
      <c r="F160" s="27"/>
      <c r="G160" s="22" t="str">
        <f>IFERROR(VLOOKUP(F160,TERCEROS[],3,FALSE),"")</f>
        <v/>
      </c>
      <c r="H160" s="22"/>
      <c r="I160" s="22"/>
      <c r="J160" s="22" t="str">
        <f t="shared" si="15"/>
        <v/>
      </c>
      <c r="K160" s="24"/>
      <c r="L160" s="24"/>
      <c r="M160" s="24"/>
    </row>
    <row r="161" spans="1:13" x14ac:dyDescent="0.25">
      <c r="A161" s="22"/>
      <c r="B161" s="29"/>
      <c r="C161" s="145"/>
      <c r="D161" s="22"/>
      <c r="E161" s="22"/>
      <c r="F161" s="27"/>
      <c r="G161" s="22" t="str">
        <f>IFERROR(VLOOKUP(F161,TERCEROS[],3,FALSE),"")</f>
        <v/>
      </c>
      <c r="H161" s="22"/>
      <c r="I161" s="22"/>
      <c r="J161" s="22" t="str">
        <f t="shared" si="15"/>
        <v/>
      </c>
      <c r="K161" s="24"/>
      <c r="L161" s="24"/>
      <c r="M161" s="24"/>
    </row>
    <row r="162" spans="1:13" x14ac:dyDescent="0.25">
      <c r="A162" s="22"/>
      <c r="B162" s="29"/>
      <c r="C162" s="145"/>
      <c r="D162" s="22"/>
      <c r="E162" s="22"/>
      <c r="F162" s="27"/>
      <c r="G162" s="22" t="str">
        <f>IFERROR(VLOOKUP(F162,TERCEROS[],3,FALSE),"")</f>
        <v/>
      </c>
      <c r="H162" s="22"/>
      <c r="I162" s="22"/>
      <c r="J162" s="22" t="str">
        <f t="shared" si="15"/>
        <v/>
      </c>
      <c r="K162" s="24"/>
      <c r="L162" s="24"/>
      <c r="M162" s="24"/>
    </row>
    <row r="163" spans="1:13" x14ac:dyDescent="0.25">
      <c r="A163" s="22"/>
      <c r="B163" s="29"/>
      <c r="C163" s="145"/>
      <c r="D163" s="22"/>
      <c r="E163" s="22"/>
      <c r="F163" s="27"/>
      <c r="G163" s="22" t="str">
        <f>IFERROR(VLOOKUP(F163,TERCEROS[],3,FALSE),"")</f>
        <v/>
      </c>
      <c r="H163" s="22"/>
      <c r="I163" s="22"/>
      <c r="J163" s="22" t="str">
        <f t="shared" si="15"/>
        <v/>
      </c>
      <c r="K163" s="24"/>
      <c r="L163" s="24"/>
      <c r="M163" s="24"/>
    </row>
    <row r="164" spans="1:13" x14ac:dyDescent="0.25">
      <c r="A164" s="22"/>
      <c r="B164" s="29"/>
      <c r="C164" s="145"/>
      <c r="D164" s="22"/>
      <c r="E164" s="22"/>
      <c r="F164" s="27"/>
      <c r="G164" s="22" t="str">
        <f>IFERROR(VLOOKUP(F164,TERCEROS[],3,FALSE),"")</f>
        <v/>
      </c>
      <c r="H164" s="22"/>
      <c r="I164" s="22"/>
      <c r="J164" s="22" t="str">
        <f t="shared" si="15"/>
        <v/>
      </c>
      <c r="K164" s="24"/>
      <c r="L164" s="24"/>
      <c r="M164" s="24"/>
    </row>
    <row r="165" spans="1:13" x14ac:dyDescent="0.25">
      <c r="A165" s="22"/>
      <c r="B165" s="29"/>
      <c r="C165" s="145"/>
      <c r="D165" s="22"/>
      <c r="E165" s="22"/>
      <c r="F165" s="27"/>
      <c r="G165" s="22" t="str">
        <f>IFERROR(VLOOKUP(F165,TERCEROS[],3,FALSE),"")</f>
        <v/>
      </c>
      <c r="H165" s="22"/>
      <c r="I165" s="22"/>
      <c r="J165" s="22" t="str">
        <f t="shared" si="15"/>
        <v/>
      </c>
      <c r="K165" s="24"/>
      <c r="L165" s="24"/>
      <c r="M165" s="24"/>
    </row>
    <row r="166" spans="1:13" x14ac:dyDescent="0.25">
      <c r="A166" s="22"/>
      <c r="B166" s="29"/>
      <c r="C166" s="145"/>
      <c r="D166" s="22"/>
      <c r="E166" s="22"/>
      <c r="F166" s="27"/>
      <c r="G166" s="22" t="str">
        <f>IFERROR(VLOOKUP(F166,TERCEROS[],3,FALSE),"")</f>
        <v/>
      </c>
      <c r="H166" s="22"/>
      <c r="I166" s="22"/>
      <c r="J166" s="22" t="str">
        <f t="shared" si="15"/>
        <v/>
      </c>
      <c r="K166" s="24"/>
      <c r="L166" s="24"/>
      <c r="M166" s="24"/>
    </row>
    <row r="167" spans="1:13" x14ac:dyDescent="0.25">
      <c r="A167" s="22"/>
      <c r="B167" s="29"/>
      <c r="C167" s="145"/>
      <c r="D167" s="22"/>
      <c r="E167" s="22"/>
      <c r="F167" s="27"/>
      <c r="G167" s="22" t="str">
        <f>IFERROR(VLOOKUP(F167,TERCEROS[],3,FALSE),"")</f>
        <v/>
      </c>
      <c r="H167" s="22"/>
      <c r="I167" s="22"/>
      <c r="J167" s="22" t="str">
        <f t="shared" si="15"/>
        <v/>
      </c>
      <c r="K167" s="24"/>
      <c r="L167" s="24"/>
      <c r="M167" s="24"/>
    </row>
    <row r="168" spans="1:13" x14ac:dyDescent="0.25">
      <c r="A168" s="22"/>
      <c r="B168" s="29"/>
      <c r="C168" s="145"/>
      <c r="D168" s="22"/>
      <c r="E168" s="22"/>
      <c r="F168" s="27"/>
      <c r="G168" s="22" t="str">
        <f>IFERROR(VLOOKUP(F168,TERCEROS[],3,FALSE),"")</f>
        <v/>
      </c>
      <c r="H168" s="22"/>
      <c r="I168" s="22"/>
      <c r="J168" s="22" t="str">
        <f t="shared" si="15"/>
        <v/>
      </c>
      <c r="K168" s="24"/>
      <c r="L168" s="24"/>
      <c r="M168" s="24"/>
    </row>
    <row r="169" spans="1:13" x14ac:dyDescent="0.25">
      <c r="A169" s="22"/>
      <c r="B169" s="29"/>
      <c r="C169" s="145"/>
      <c r="D169" s="22"/>
      <c r="E169" s="22"/>
      <c r="F169" s="27"/>
      <c r="G169" s="22" t="str">
        <f>IFERROR(VLOOKUP(F169,TERCEROS[],3,FALSE),"")</f>
        <v/>
      </c>
      <c r="H169" s="22"/>
      <c r="I169" s="22"/>
      <c r="J169" s="22" t="str">
        <f t="shared" si="15"/>
        <v/>
      </c>
      <c r="K169" s="24"/>
      <c r="L169" s="24"/>
      <c r="M169" s="24"/>
    </row>
    <row r="170" spans="1:13" x14ac:dyDescent="0.25">
      <c r="A170" s="22"/>
      <c r="B170" s="29"/>
      <c r="C170" s="145"/>
      <c r="D170" s="22"/>
      <c r="E170" s="22"/>
      <c r="F170" s="27"/>
      <c r="G170" s="22" t="str">
        <f>IFERROR(VLOOKUP(F170,TERCEROS[],3,FALSE),"")</f>
        <v/>
      </c>
      <c r="H170" s="22"/>
      <c r="I170" s="22"/>
      <c r="J170" s="22" t="str">
        <f t="shared" si="15"/>
        <v/>
      </c>
      <c r="K170" s="24"/>
      <c r="L170" s="24"/>
      <c r="M170" s="24"/>
    </row>
    <row r="171" spans="1:13" x14ac:dyDescent="0.25">
      <c r="A171" s="22"/>
      <c r="B171" s="29"/>
      <c r="C171" s="145"/>
      <c r="D171" s="22"/>
      <c r="E171" s="22"/>
      <c r="F171" s="27"/>
      <c r="G171" s="22" t="str">
        <f>IFERROR(VLOOKUP(F171,TERCEROS[],3,FALSE),"")</f>
        <v/>
      </c>
      <c r="H171" s="22"/>
      <c r="I171" s="22"/>
      <c r="J171" s="22" t="str">
        <f t="shared" si="15"/>
        <v/>
      </c>
      <c r="K171" s="24"/>
      <c r="L171" s="24"/>
      <c r="M171" s="24"/>
    </row>
    <row r="172" spans="1:13" x14ac:dyDescent="0.25">
      <c r="A172" s="22"/>
      <c r="B172" s="29"/>
      <c r="C172" s="145"/>
      <c r="D172" s="22"/>
      <c r="E172" s="22"/>
      <c r="F172" s="27"/>
      <c r="G172" s="22" t="str">
        <f>IFERROR(VLOOKUP(F172,TERCEROS[],3,FALSE),"")</f>
        <v/>
      </c>
      <c r="H172" s="22"/>
      <c r="I172" s="22"/>
      <c r="J172" s="22" t="str">
        <f t="shared" si="15"/>
        <v/>
      </c>
      <c r="K172" s="24"/>
      <c r="L172" s="24"/>
      <c r="M172" s="24"/>
    </row>
    <row r="173" spans="1:13" x14ac:dyDescent="0.25">
      <c r="A173" s="22"/>
      <c r="B173" s="29"/>
      <c r="C173" s="145"/>
      <c r="D173" s="22"/>
      <c r="E173" s="22"/>
      <c r="F173" s="27"/>
      <c r="G173" s="22" t="str">
        <f>IFERROR(VLOOKUP(F173,TERCEROS[],3,FALSE),"")</f>
        <v/>
      </c>
      <c r="H173" s="22"/>
      <c r="I173" s="22"/>
      <c r="J173" s="22" t="str">
        <f t="shared" si="15"/>
        <v/>
      </c>
      <c r="K173" s="24"/>
      <c r="L173" s="24"/>
      <c r="M173" s="24"/>
    </row>
    <row r="174" spans="1:13" x14ac:dyDescent="0.25">
      <c r="A174" s="22"/>
      <c r="B174" s="29"/>
      <c r="C174" s="145"/>
      <c r="D174" s="22"/>
      <c r="E174" s="22"/>
      <c r="F174" s="27"/>
      <c r="G174" s="22" t="str">
        <f>IFERROR(VLOOKUP(F174,TERCEROS[],3,FALSE),"")</f>
        <v/>
      </c>
      <c r="H174" s="22"/>
      <c r="I174" s="22"/>
      <c r="J174" s="22" t="str">
        <f t="shared" si="15"/>
        <v/>
      </c>
      <c r="K174" s="24"/>
      <c r="L174" s="24"/>
      <c r="M174" s="24"/>
    </row>
    <row r="175" spans="1:13" x14ac:dyDescent="0.25">
      <c r="A175" s="22"/>
      <c r="B175" s="29"/>
      <c r="C175" s="145"/>
      <c r="D175" s="22"/>
      <c r="E175" s="22"/>
      <c r="F175" s="27"/>
      <c r="G175" s="22" t="str">
        <f>IFERROR(VLOOKUP(F175,TERCEROS[],3,FALSE),"")</f>
        <v/>
      </c>
      <c r="H175" s="22"/>
      <c r="I175" s="22"/>
      <c r="J175" s="22" t="str">
        <f t="shared" si="15"/>
        <v/>
      </c>
      <c r="K175" s="24"/>
      <c r="L175" s="24"/>
      <c r="M175" s="24"/>
    </row>
    <row r="176" spans="1:13" x14ac:dyDescent="0.25">
      <c r="A176" s="22"/>
      <c r="B176" s="29"/>
      <c r="C176" s="145"/>
      <c r="D176" s="22"/>
      <c r="E176" s="22"/>
      <c r="F176" s="27"/>
      <c r="G176" s="22" t="str">
        <f>IFERROR(VLOOKUP(F176,TERCEROS[],3,FALSE),"")</f>
        <v/>
      </c>
      <c r="H176" s="22"/>
      <c r="I176" s="22"/>
      <c r="J176" s="22" t="str">
        <f t="shared" si="15"/>
        <v/>
      </c>
      <c r="K176" s="24"/>
      <c r="L176" s="24"/>
      <c r="M176" s="24"/>
    </row>
    <row r="177" spans="1:13" x14ac:dyDescent="0.25">
      <c r="A177" s="22"/>
      <c r="B177" s="29"/>
      <c r="C177" s="145"/>
      <c r="D177" s="22"/>
      <c r="E177" s="22"/>
      <c r="F177" s="27"/>
      <c r="G177" s="22" t="str">
        <f>IFERROR(VLOOKUP(F177,TERCEROS[],3,FALSE),"")</f>
        <v/>
      </c>
      <c r="H177" s="22"/>
      <c r="I177" s="22"/>
      <c r="J177" s="22" t="str">
        <f t="shared" si="15"/>
        <v/>
      </c>
      <c r="K177" s="24"/>
      <c r="L177" s="24"/>
      <c r="M177" s="24"/>
    </row>
    <row r="178" spans="1:13" x14ac:dyDescent="0.25">
      <c r="A178" s="22"/>
      <c r="B178" s="29"/>
      <c r="C178" s="145"/>
      <c r="D178" s="22"/>
      <c r="E178" s="22"/>
      <c r="F178" s="27"/>
      <c r="G178" s="22" t="str">
        <f>IFERROR(VLOOKUP(F178,TERCEROS[],3,FALSE),"")</f>
        <v/>
      </c>
      <c r="H178" s="22"/>
      <c r="I178" s="22"/>
      <c r="J178" s="22" t="str">
        <f t="shared" si="15"/>
        <v/>
      </c>
      <c r="K178" s="24"/>
      <c r="L178" s="24"/>
      <c r="M178" s="24"/>
    </row>
    <row r="179" spans="1:13" x14ac:dyDescent="0.25">
      <c r="A179" s="22"/>
      <c r="B179" s="29"/>
      <c r="C179" s="145"/>
      <c r="D179" s="22"/>
      <c r="E179" s="22"/>
      <c r="F179" s="27"/>
      <c r="G179" s="22" t="str">
        <f>IFERROR(VLOOKUP(F179,TERCEROS[],3,FALSE),"")</f>
        <v/>
      </c>
      <c r="H179" s="22"/>
      <c r="I179" s="22"/>
      <c r="J179" s="22" t="str">
        <f t="shared" si="15"/>
        <v/>
      </c>
      <c r="K179" s="24"/>
      <c r="L179" s="24"/>
      <c r="M179" s="24"/>
    </row>
    <row r="180" spans="1:13" x14ac:dyDescent="0.25">
      <c r="A180" s="22"/>
      <c r="B180" s="29"/>
      <c r="C180" s="145"/>
      <c r="D180" s="22"/>
      <c r="E180" s="22"/>
      <c r="F180" s="27"/>
      <c r="G180" s="22" t="str">
        <f>IFERROR(VLOOKUP(F180,TERCEROS[],3,FALSE),"")</f>
        <v/>
      </c>
      <c r="H180" s="22"/>
      <c r="I180" s="22"/>
      <c r="J180" s="22" t="str">
        <f t="shared" si="15"/>
        <v/>
      </c>
      <c r="K180" s="24"/>
      <c r="L180" s="24"/>
      <c r="M180" s="24"/>
    </row>
    <row r="181" spans="1:13" x14ac:dyDescent="0.25">
      <c r="A181" s="22"/>
      <c r="B181" s="29"/>
      <c r="C181" s="145"/>
      <c r="D181" s="22"/>
      <c r="E181" s="22"/>
      <c r="F181" s="27"/>
      <c r="G181" s="22" t="str">
        <f>IFERROR(VLOOKUP(F181,TERCEROS[],3,FALSE),"")</f>
        <v/>
      </c>
      <c r="H181" s="22"/>
      <c r="I181" s="22"/>
      <c r="J181" s="22" t="str">
        <f t="shared" si="15"/>
        <v/>
      </c>
      <c r="K181" s="24"/>
      <c r="L181" s="24"/>
      <c r="M181" s="24"/>
    </row>
    <row r="182" spans="1:13" x14ac:dyDescent="0.25">
      <c r="A182" s="22"/>
      <c r="B182" s="29"/>
      <c r="C182" s="145"/>
      <c r="D182" s="22"/>
      <c r="E182" s="22"/>
      <c r="F182" s="27"/>
      <c r="G182" s="22" t="str">
        <f>IFERROR(VLOOKUP(F182,TERCEROS[],3,FALSE),"")</f>
        <v/>
      </c>
      <c r="H182" s="22"/>
      <c r="I182" s="22"/>
      <c r="J182" s="22" t="str">
        <f t="shared" si="15"/>
        <v/>
      </c>
      <c r="K182" s="24"/>
      <c r="L182" s="24"/>
      <c r="M182" s="24"/>
    </row>
    <row r="183" spans="1:13" x14ac:dyDescent="0.25">
      <c r="A183" s="22"/>
      <c r="B183" s="29"/>
      <c r="C183" s="145"/>
      <c r="D183" s="22"/>
      <c r="E183" s="22"/>
      <c r="F183" s="27"/>
      <c r="G183" s="22" t="str">
        <f>IFERROR(VLOOKUP(F183,TERCEROS[],3,FALSE),"")</f>
        <v/>
      </c>
      <c r="H183" s="22"/>
      <c r="I183" s="22"/>
      <c r="J183" s="22" t="str">
        <f t="shared" si="15"/>
        <v/>
      </c>
      <c r="K183" s="24"/>
      <c r="L183" s="24"/>
      <c r="M183" s="24"/>
    </row>
    <row r="184" spans="1:13" x14ac:dyDescent="0.25">
      <c r="A184" s="22"/>
      <c r="B184" s="29"/>
      <c r="C184" s="145"/>
      <c r="D184" s="22"/>
      <c r="E184" s="22"/>
      <c r="F184" s="27"/>
      <c r="G184" s="22" t="str">
        <f>IFERROR(VLOOKUP(F184,TERCEROS[],3,FALSE),"")</f>
        <v/>
      </c>
      <c r="H184" s="22"/>
      <c r="I184" s="22"/>
      <c r="J184" s="22" t="str">
        <f t="shared" si="15"/>
        <v/>
      </c>
      <c r="K184" s="24"/>
      <c r="L184" s="24"/>
      <c r="M184" s="24"/>
    </row>
    <row r="185" spans="1:13" x14ac:dyDescent="0.25">
      <c r="A185" s="22"/>
      <c r="B185" s="29"/>
      <c r="C185" s="145"/>
      <c r="D185" s="22"/>
      <c r="E185" s="22"/>
      <c r="F185" s="27"/>
      <c r="G185" s="22" t="str">
        <f>IFERROR(VLOOKUP(F185,TERCEROS[],3,FALSE),"")</f>
        <v/>
      </c>
      <c r="H185" s="22"/>
      <c r="I185" s="22"/>
      <c r="J185" s="22" t="str">
        <f t="shared" si="15"/>
        <v/>
      </c>
      <c r="K185" s="24"/>
      <c r="L185" s="24"/>
      <c r="M185" s="24"/>
    </row>
    <row r="186" spans="1:13" x14ac:dyDescent="0.25">
      <c r="A186" s="22"/>
      <c r="B186" s="29"/>
      <c r="C186" s="145"/>
      <c r="D186" s="22"/>
      <c r="E186" s="22"/>
      <c r="F186" s="27"/>
      <c r="G186" s="22" t="str">
        <f>IFERROR(VLOOKUP(F186,TERCEROS[],3,FALSE),"")</f>
        <v/>
      </c>
      <c r="H186" s="22"/>
      <c r="I186" s="22"/>
      <c r="J186" s="22" t="str">
        <f t="shared" si="15"/>
        <v/>
      </c>
      <c r="K186" s="24"/>
      <c r="L186" s="24"/>
      <c r="M186" s="24"/>
    </row>
    <row r="187" spans="1:13" x14ac:dyDescent="0.25">
      <c r="A187" s="22"/>
      <c r="B187" s="29"/>
      <c r="C187" s="145"/>
      <c r="D187" s="22"/>
      <c r="E187" s="22"/>
      <c r="F187" s="27"/>
      <c r="G187" s="22" t="str">
        <f>IFERROR(VLOOKUP(F187,TERCEROS[],3,FALSE),"")</f>
        <v/>
      </c>
      <c r="H187" s="22"/>
      <c r="I187" s="22"/>
      <c r="J187" s="22" t="str">
        <f t="shared" si="15"/>
        <v/>
      </c>
      <c r="K187" s="24"/>
      <c r="L187" s="24"/>
      <c r="M187" s="24"/>
    </row>
    <row r="188" spans="1:13" x14ac:dyDescent="0.25">
      <c r="A188" s="22"/>
      <c r="B188" s="29"/>
      <c r="C188" s="145"/>
      <c r="D188" s="22"/>
      <c r="E188" s="22"/>
      <c r="F188" s="27"/>
      <c r="G188" s="22" t="str">
        <f>IFERROR(VLOOKUP(F188,TERCEROS[],3,FALSE),"")</f>
        <v/>
      </c>
      <c r="H188" s="22"/>
      <c r="I188" s="22"/>
      <c r="J188" s="22" t="str">
        <f t="shared" si="15"/>
        <v/>
      </c>
      <c r="K188" s="24"/>
      <c r="L188" s="24"/>
      <c r="M188" s="24"/>
    </row>
    <row r="189" spans="1:13" x14ac:dyDescent="0.25">
      <c r="A189" s="22"/>
      <c r="B189" s="29"/>
      <c r="C189" s="145"/>
      <c r="D189" s="22"/>
      <c r="E189" s="22"/>
      <c r="F189" s="27"/>
      <c r="G189" s="22" t="str">
        <f>IFERROR(VLOOKUP(F189,TERCEROS[],3,FALSE),"")</f>
        <v/>
      </c>
      <c r="H189" s="22"/>
      <c r="I189" s="22"/>
      <c r="J189" s="22" t="str">
        <f t="shared" si="15"/>
        <v/>
      </c>
      <c r="K189" s="24"/>
      <c r="L189" s="24"/>
      <c r="M189" s="24"/>
    </row>
    <row r="190" spans="1:13" x14ac:dyDescent="0.25">
      <c r="A190" s="22"/>
      <c r="B190" s="29"/>
      <c r="C190" s="145"/>
      <c r="D190" s="22"/>
      <c r="E190" s="22"/>
      <c r="F190" s="27"/>
      <c r="G190" s="22" t="str">
        <f>IFERROR(VLOOKUP(F190,TERCEROS[],3,FALSE),"")</f>
        <v/>
      </c>
      <c r="H190" s="22"/>
      <c r="I190" s="22"/>
      <c r="J190" s="22" t="str">
        <f t="shared" ref="J190:J253" si="16">IFERROR(VLOOKUP(I190,PUC,2,FALSE),"")</f>
        <v/>
      </c>
      <c r="K190" s="24"/>
      <c r="L190" s="24"/>
      <c r="M190" s="24"/>
    </row>
    <row r="191" spans="1:13" x14ac:dyDescent="0.25">
      <c r="A191" s="22"/>
      <c r="B191" s="29"/>
      <c r="C191" s="145"/>
      <c r="D191" s="22"/>
      <c r="E191" s="22"/>
      <c r="F191" s="27"/>
      <c r="G191" s="22" t="str">
        <f>IFERROR(VLOOKUP(F191,TERCEROS[],3,FALSE),"")</f>
        <v/>
      </c>
      <c r="H191" s="22"/>
      <c r="I191" s="22"/>
      <c r="J191" s="22" t="str">
        <f t="shared" si="16"/>
        <v/>
      </c>
      <c r="K191" s="24"/>
      <c r="L191" s="24"/>
      <c r="M191" s="24"/>
    </row>
    <row r="192" spans="1:13" x14ac:dyDescent="0.25">
      <c r="A192" s="22"/>
      <c r="B192" s="29"/>
      <c r="C192" s="145"/>
      <c r="D192" s="22"/>
      <c r="E192" s="22"/>
      <c r="F192" s="27"/>
      <c r="G192" s="22" t="str">
        <f>IFERROR(VLOOKUP(F192,TERCEROS[],3,FALSE),"")</f>
        <v/>
      </c>
      <c r="H192" s="22"/>
      <c r="I192" s="22"/>
      <c r="J192" s="22" t="str">
        <f t="shared" si="16"/>
        <v/>
      </c>
      <c r="K192" s="24"/>
      <c r="L192" s="24"/>
      <c r="M192" s="24"/>
    </row>
    <row r="193" spans="1:13" x14ac:dyDescent="0.25">
      <c r="A193" s="22"/>
      <c r="B193" s="29"/>
      <c r="C193" s="145"/>
      <c r="D193" s="22"/>
      <c r="E193" s="22"/>
      <c r="F193" s="27"/>
      <c r="G193" s="22" t="str">
        <f>IFERROR(VLOOKUP(F193,TERCEROS[],3,FALSE),"")</f>
        <v/>
      </c>
      <c r="H193" s="22"/>
      <c r="I193" s="22"/>
      <c r="J193" s="22" t="str">
        <f t="shared" si="16"/>
        <v/>
      </c>
      <c r="K193" s="24"/>
      <c r="L193" s="24"/>
      <c r="M193" s="24"/>
    </row>
    <row r="194" spans="1:13" x14ac:dyDescent="0.25">
      <c r="A194" s="22"/>
      <c r="B194" s="29"/>
      <c r="C194" s="145"/>
      <c r="D194" s="22"/>
      <c r="E194" s="22"/>
      <c r="F194" s="27"/>
      <c r="G194" s="22" t="str">
        <f>IFERROR(VLOOKUP(F194,TERCEROS[],3,FALSE),"")</f>
        <v/>
      </c>
      <c r="H194" s="22"/>
      <c r="I194" s="22"/>
      <c r="J194" s="22" t="str">
        <f t="shared" si="16"/>
        <v/>
      </c>
      <c r="K194" s="24"/>
      <c r="L194" s="24"/>
      <c r="M194" s="24"/>
    </row>
    <row r="195" spans="1:13" x14ac:dyDescent="0.25">
      <c r="A195" s="22"/>
      <c r="B195" s="29"/>
      <c r="C195" s="145"/>
      <c r="D195" s="22"/>
      <c r="E195" s="22"/>
      <c r="F195" s="27"/>
      <c r="G195" s="22" t="str">
        <f>IFERROR(VLOOKUP(F195,TERCEROS[],3,FALSE),"")</f>
        <v/>
      </c>
      <c r="H195" s="22"/>
      <c r="I195" s="22"/>
      <c r="J195" s="22" t="str">
        <f t="shared" si="16"/>
        <v/>
      </c>
      <c r="K195" s="24"/>
      <c r="L195" s="24"/>
      <c r="M195" s="24"/>
    </row>
    <row r="196" spans="1:13" x14ac:dyDescent="0.25">
      <c r="A196" s="22"/>
      <c r="B196" s="29"/>
      <c r="C196" s="145"/>
      <c r="D196" s="22"/>
      <c r="E196" s="22"/>
      <c r="F196" s="27"/>
      <c r="G196" s="22" t="str">
        <f>IFERROR(VLOOKUP(F196,TERCEROS[],3,FALSE),"")</f>
        <v/>
      </c>
      <c r="H196" s="22"/>
      <c r="I196" s="22"/>
      <c r="J196" s="22" t="str">
        <f t="shared" si="16"/>
        <v/>
      </c>
      <c r="K196" s="24"/>
      <c r="L196" s="24"/>
      <c r="M196" s="24"/>
    </row>
    <row r="197" spans="1:13" x14ac:dyDescent="0.25">
      <c r="A197" s="22"/>
      <c r="B197" s="29"/>
      <c r="C197" s="145"/>
      <c r="D197" s="22"/>
      <c r="E197" s="22"/>
      <c r="F197" s="27"/>
      <c r="G197" s="22" t="str">
        <f>IFERROR(VLOOKUP(F197,TERCEROS[],3,FALSE),"")</f>
        <v/>
      </c>
      <c r="H197" s="22"/>
      <c r="I197" s="22"/>
      <c r="J197" s="22" t="str">
        <f t="shared" si="16"/>
        <v/>
      </c>
      <c r="K197" s="24"/>
      <c r="L197" s="24"/>
      <c r="M197" s="24"/>
    </row>
    <row r="198" spans="1:13" x14ac:dyDescent="0.25">
      <c r="A198" s="22"/>
      <c r="B198" s="29"/>
      <c r="C198" s="145"/>
      <c r="D198" s="22"/>
      <c r="E198" s="22"/>
      <c r="F198" s="27"/>
      <c r="G198" s="22" t="str">
        <f>IFERROR(VLOOKUP(F198,TERCEROS[],3,FALSE),"")</f>
        <v/>
      </c>
      <c r="H198" s="22"/>
      <c r="I198" s="22"/>
      <c r="J198" s="22" t="str">
        <f t="shared" si="16"/>
        <v/>
      </c>
      <c r="K198" s="24"/>
      <c r="L198" s="24"/>
      <c r="M198" s="24"/>
    </row>
    <row r="199" spans="1:13" x14ac:dyDescent="0.25">
      <c r="A199" s="22"/>
      <c r="B199" s="29"/>
      <c r="C199" s="145"/>
      <c r="D199" s="22"/>
      <c r="E199" s="22"/>
      <c r="F199" s="27"/>
      <c r="G199" s="22" t="str">
        <f>IFERROR(VLOOKUP(F199,TERCEROS[],3,FALSE),"")</f>
        <v/>
      </c>
      <c r="H199" s="22"/>
      <c r="I199" s="22"/>
      <c r="J199" s="22" t="str">
        <f t="shared" si="16"/>
        <v/>
      </c>
      <c r="K199" s="24"/>
      <c r="L199" s="24"/>
      <c r="M199" s="24"/>
    </row>
    <row r="200" spans="1:13" x14ac:dyDescent="0.25">
      <c r="A200" s="22"/>
      <c r="B200" s="29"/>
      <c r="C200" s="145"/>
      <c r="D200" s="22"/>
      <c r="E200" s="22"/>
      <c r="F200" s="27"/>
      <c r="G200" s="22" t="str">
        <f>IFERROR(VLOOKUP(F200,TERCEROS[],3,FALSE),"")</f>
        <v/>
      </c>
      <c r="H200" s="22"/>
      <c r="I200" s="22"/>
      <c r="J200" s="22" t="str">
        <f t="shared" si="16"/>
        <v/>
      </c>
      <c r="K200" s="24"/>
      <c r="L200" s="24"/>
      <c r="M200" s="24"/>
    </row>
    <row r="201" spans="1:13" x14ac:dyDescent="0.25">
      <c r="A201" s="22"/>
      <c r="B201" s="29"/>
      <c r="C201" s="145"/>
      <c r="D201" s="22"/>
      <c r="E201" s="22"/>
      <c r="F201" s="27"/>
      <c r="G201" s="22" t="str">
        <f>IFERROR(VLOOKUP(F201,TERCEROS[],3,FALSE),"")</f>
        <v/>
      </c>
      <c r="H201" s="22"/>
      <c r="I201" s="22"/>
      <c r="J201" s="22" t="str">
        <f t="shared" si="16"/>
        <v/>
      </c>
      <c r="K201" s="24"/>
      <c r="L201" s="24"/>
      <c r="M201" s="24"/>
    </row>
    <row r="202" spans="1:13" x14ac:dyDescent="0.25">
      <c r="A202" s="22"/>
      <c r="B202" s="29"/>
      <c r="C202" s="145"/>
      <c r="D202" s="22"/>
      <c r="E202" s="22"/>
      <c r="F202" s="27"/>
      <c r="G202" s="22" t="str">
        <f>IFERROR(VLOOKUP(F202,TERCEROS[],3,FALSE),"")</f>
        <v/>
      </c>
      <c r="H202" s="22"/>
      <c r="I202" s="22"/>
      <c r="J202" s="22" t="str">
        <f t="shared" si="16"/>
        <v/>
      </c>
      <c r="K202" s="24"/>
      <c r="L202" s="24"/>
      <c r="M202" s="24"/>
    </row>
    <row r="203" spans="1:13" x14ac:dyDescent="0.25">
      <c r="A203" s="22"/>
      <c r="B203" s="29"/>
      <c r="C203" s="145"/>
      <c r="D203" s="22"/>
      <c r="E203" s="22"/>
      <c r="F203" s="27"/>
      <c r="G203" s="22" t="str">
        <f>IFERROR(VLOOKUP(F203,TERCEROS[],3,FALSE),"")</f>
        <v/>
      </c>
      <c r="H203" s="22"/>
      <c r="I203" s="22"/>
      <c r="J203" s="22" t="str">
        <f t="shared" si="16"/>
        <v/>
      </c>
      <c r="K203" s="24"/>
      <c r="L203" s="24"/>
      <c r="M203" s="24"/>
    </row>
    <row r="204" spans="1:13" x14ac:dyDescent="0.25">
      <c r="A204" s="22"/>
      <c r="B204" s="29"/>
      <c r="C204" s="145"/>
      <c r="D204" s="22"/>
      <c r="E204" s="22"/>
      <c r="F204" s="27"/>
      <c r="G204" s="22" t="str">
        <f>IFERROR(VLOOKUP(F204,TERCEROS[],3,FALSE),"")</f>
        <v/>
      </c>
      <c r="H204" s="22"/>
      <c r="I204" s="22"/>
      <c r="J204" s="22" t="str">
        <f t="shared" si="16"/>
        <v/>
      </c>
      <c r="K204" s="24"/>
      <c r="L204" s="24"/>
      <c r="M204" s="24"/>
    </row>
    <row r="205" spans="1:13" x14ac:dyDescent="0.25">
      <c r="A205" s="22"/>
      <c r="B205" s="29"/>
      <c r="C205" s="145"/>
      <c r="D205" s="22"/>
      <c r="E205" s="22"/>
      <c r="F205" s="27"/>
      <c r="G205" s="22" t="str">
        <f>IFERROR(VLOOKUP(F205,TERCEROS[],3,FALSE),"")</f>
        <v/>
      </c>
      <c r="H205" s="22"/>
      <c r="I205" s="22"/>
      <c r="J205" s="22" t="str">
        <f t="shared" si="16"/>
        <v/>
      </c>
      <c r="K205" s="24"/>
      <c r="L205" s="24"/>
      <c r="M205" s="24"/>
    </row>
    <row r="206" spans="1:13" x14ac:dyDescent="0.25">
      <c r="A206" s="22"/>
      <c r="B206" s="29"/>
      <c r="C206" s="145"/>
      <c r="D206" s="22"/>
      <c r="E206" s="22"/>
      <c r="F206" s="27"/>
      <c r="G206" s="22" t="str">
        <f>IFERROR(VLOOKUP(F206,TERCEROS[],3,FALSE),"")</f>
        <v/>
      </c>
      <c r="H206" s="22"/>
      <c r="I206" s="22"/>
      <c r="J206" s="22" t="str">
        <f t="shared" si="16"/>
        <v/>
      </c>
      <c r="K206" s="24"/>
      <c r="L206" s="24"/>
      <c r="M206" s="24"/>
    </row>
    <row r="207" spans="1:13" x14ac:dyDescent="0.25">
      <c r="A207" s="22"/>
      <c r="B207" s="29"/>
      <c r="C207" s="145"/>
      <c r="D207" s="22"/>
      <c r="E207" s="22"/>
      <c r="F207" s="27"/>
      <c r="G207" s="22" t="str">
        <f>IFERROR(VLOOKUP(F207,TERCEROS[],3,FALSE),"")</f>
        <v/>
      </c>
      <c r="H207" s="22"/>
      <c r="I207" s="22"/>
      <c r="J207" s="22" t="str">
        <f t="shared" si="16"/>
        <v/>
      </c>
      <c r="K207" s="24"/>
      <c r="L207" s="24"/>
      <c r="M207" s="24"/>
    </row>
    <row r="208" spans="1:13" x14ac:dyDescent="0.25">
      <c r="A208" s="22"/>
      <c r="B208" s="29"/>
      <c r="C208" s="145"/>
      <c r="D208" s="22"/>
      <c r="E208" s="22"/>
      <c r="F208" s="27"/>
      <c r="G208" s="22" t="str">
        <f>IFERROR(VLOOKUP(F208,TERCEROS[],3,FALSE),"")</f>
        <v/>
      </c>
      <c r="H208" s="22"/>
      <c r="I208" s="22"/>
      <c r="J208" s="22" t="str">
        <f t="shared" si="16"/>
        <v/>
      </c>
      <c r="K208" s="24"/>
      <c r="L208" s="24"/>
      <c r="M208" s="24"/>
    </row>
    <row r="209" spans="1:13" x14ac:dyDescent="0.25">
      <c r="A209" s="22"/>
      <c r="B209" s="29"/>
      <c r="C209" s="145"/>
      <c r="D209" s="22"/>
      <c r="E209" s="22"/>
      <c r="F209" s="27"/>
      <c r="G209" s="22" t="str">
        <f>IFERROR(VLOOKUP(F209,TERCEROS[],3,FALSE),"")</f>
        <v/>
      </c>
      <c r="H209" s="22"/>
      <c r="I209" s="22"/>
      <c r="J209" s="22" t="str">
        <f t="shared" si="16"/>
        <v/>
      </c>
      <c r="K209" s="24"/>
      <c r="L209" s="24"/>
      <c r="M209" s="24"/>
    </row>
    <row r="210" spans="1:13" x14ac:dyDescent="0.25">
      <c r="A210" s="22"/>
      <c r="B210" s="29"/>
      <c r="C210" s="145"/>
      <c r="D210" s="22"/>
      <c r="E210" s="22"/>
      <c r="F210" s="27"/>
      <c r="G210" s="22" t="str">
        <f>IFERROR(VLOOKUP(F210,TERCEROS[],3,FALSE),"")</f>
        <v/>
      </c>
      <c r="H210" s="22"/>
      <c r="I210" s="22"/>
      <c r="J210" s="22" t="str">
        <f t="shared" si="16"/>
        <v/>
      </c>
      <c r="K210" s="24"/>
      <c r="L210" s="24"/>
      <c r="M210" s="24"/>
    </row>
    <row r="211" spans="1:13" x14ac:dyDescent="0.25">
      <c r="A211" s="22"/>
      <c r="B211" s="29"/>
      <c r="C211" s="145"/>
      <c r="D211" s="22"/>
      <c r="E211" s="22"/>
      <c r="F211" s="27"/>
      <c r="G211" s="22" t="str">
        <f>IFERROR(VLOOKUP(F211,TERCEROS[],3,FALSE),"")</f>
        <v/>
      </c>
      <c r="H211" s="22"/>
      <c r="I211" s="22"/>
      <c r="J211" s="22" t="str">
        <f t="shared" si="16"/>
        <v/>
      </c>
      <c r="K211" s="24"/>
      <c r="L211" s="24"/>
      <c r="M211" s="24"/>
    </row>
    <row r="212" spans="1:13" x14ac:dyDescent="0.25">
      <c r="A212" s="22"/>
      <c r="B212" s="29"/>
      <c r="C212" s="145"/>
      <c r="D212" s="22"/>
      <c r="E212" s="22"/>
      <c r="F212" s="27"/>
      <c r="G212" s="22" t="str">
        <f>IFERROR(VLOOKUP(F212,TERCEROS[],3,FALSE),"")</f>
        <v/>
      </c>
      <c r="H212" s="22"/>
      <c r="I212" s="22"/>
      <c r="J212" s="22" t="str">
        <f t="shared" si="16"/>
        <v/>
      </c>
      <c r="K212" s="24"/>
      <c r="L212" s="24"/>
      <c r="M212" s="24"/>
    </row>
    <row r="213" spans="1:13" x14ac:dyDescent="0.25">
      <c r="A213" s="22"/>
      <c r="B213" s="29"/>
      <c r="C213" s="145"/>
      <c r="D213" s="22"/>
      <c r="E213" s="22"/>
      <c r="F213" s="27"/>
      <c r="G213" s="22" t="str">
        <f>IFERROR(VLOOKUP(F213,TERCEROS[],3,FALSE),"")</f>
        <v/>
      </c>
      <c r="H213" s="22"/>
      <c r="I213" s="22"/>
      <c r="J213" s="22" t="str">
        <f t="shared" si="16"/>
        <v/>
      </c>
      <c r="K213" s="24"/>
      <c r="L213" s="24"/>
      <c r="M213" s="24"/>
    </row>
    <row r="214" spans="1:13" x14ac:dyDescent="0.25">
      <c r="A214" s="22"/>
      <c r="B214" s="29"/>
      <c r="C214" s="145"/>
      <c r="D214" s="22"/>
      <c r="E214" s="22"/>
      <c r="F214" s="27"/>
      <c r="G214" s="22" t="str">
        <f>IFERROR(VLOOKUP(F214,TERCEROS[],3,FALSE),"")</f>
        <v/>
      </c>
      <c r="H214" s="22"/>
      <c r="I214" s="22"/>
      <c r="J214" s="22" t="str">
        <f t="shared" si="16"/>
        <v/>
      </c>
      <c r="K214" s="24"/>
      <c r="L214" s="24"/>
      <c r="M214" s="24"/>
    </row>
    <row r="215" spans="1:13" x14ac:dyDescent="0.25">
      <c r="A215" s="22"/>
      <c r="B215" s="29"/>
      <c r="C215" s="145"/>
      <c r="D215" s="22"/>
      <c r="E215" s="22"/>
      <c r="F215" s="27"/>
      <c r="G215" s="22" t="str">
        <f>IFERROR(VLOOKUP(F215,TERCEROS[],3,FALSE),"")</f>
        <v/>
      </c>
      <c r="H215" s="22"/>
      <c r="I215" s="22"/>
      <c r="J215" s="22" t="str">
        <f t="shared" si="16"/>
        <v/>
      </c>
      <c r="K215" s="24"/>
      <c r="L215" s="24"/>
      <c r="M215" s="24"/>
    </row>
    <row r="216" spans="1:13" x14ac:dyDescent="0.25">
      <c r="A216" s="22"/>
      <c r="B216" s="29"/>
      <c r="C216" s="145"/>
      <c r="D216" s="22"/>
      <c r="E216" s="22"/>
      <c r="F216" s="27"/>
      <c r="G216" s="22" t="str">
        <f>IFERROR(VLOOKUP(F216,TERCEROS[],3,FALSE),"")</f>
        <v/>
      </c>
      <c r="H216" s="22"/>
      <c r="I216" s="22"/>
      <c r="J216" s="22" t="str">
        <f t="shared" si="16"/>
        <v/>
      </c>
      <c r="K216" s="24"/>
      <c r="L216" s="24"/>
      <c r="M216" s="24"/>
    </row>
    <row r="217" spans="1:13" x14ac:dyDescent="0.25">
      <c r="A217" s="22"/>
      <c r="B217" s="29"/>
      <c r="C217" s="145"/>
      <c r="D217" s="22"/>
      <c r="E217" s="22"/>
      <c r="F217" s="27"/>
      <c r="G217" s="22" t="str">
        <f>IFERROR(VLOOKUP(F217,TERCEROS[],3,FALSE),"")</f>
        <v/>
      </c>
      <c r="H217" s="22"/>
      <c r="I217" s="22"/>
      <c r="J217" s="22" t="str">
        <f t="shared" si="16"/>
        <v/>
      </c>
      <c r="K217" s="24"/>
      <c r="L217" s="24"/>
      <c r="M217" s="24"/>
    </row>
    <row r="218" spans="1:13" x14ac:dyDescent="0.25">
      <c r="A218" s="22"/>
      <c r="B218" s="29"/>
      <c r="C218" s="145"/>
      <c r="D218" s="22"/>
      <c r="E218" s="22"/>
      <c r="F218" s="27"/>
      <c r="G218" s="22" t="str">
        <f>IFERROR(VLOOKUP(F218,TERCEROS[],3,FALSE),"")</f>
        <v/>
      </c>
      <c r="H218" s="22"/>
      <c r="I218" s="22"/>
      <c r="J218" s="22" t="str">
        <f t="shared" si="16"/>
        <v/>
      </c>
      <c r="K218" s="24"/>
      <c r="L218" s="24"/>
      <c r="M218" s="24"/>
    </row>
    <row r="219" spans="1:13" x14ac:dyDescent="0.25">
      <c r="A219" s="22"/>
      <c r="B219" s="29"/>
      <c r="C219" s="145"/>
      <c r="D219" s="22"/>
      <c r="E219" s="22"/>
      <c r="F219" s="27"/>
      <c r="G219" s="22" t="str">
        <f>IFERROR(VLOOKUP(F219,TERCEROS[],3,FALSE),"")</f>
        <v/>
      </c>
      <c r="H219" s="22"/>
      <c r="I219" s="22"/>
      <c r="J219" s="22" t="str">
        <f t="shared" si="16"/>
        <v/>
      </c>
      <c r="K219" s="24"/>
      <c r="L219" s="24"/>
      <c r="M219" s="24"/>
    </row>
    <row r="220" spans="1:13" x14ac:dyDescent="0.25">
      <c r="A220" s="22"/>
      <c r="B220" s="29"/>
      <c r="C220" s="145"/>
      <c r="D220" s="22"/>
      <c r="E220" s="22"/>
      <c r="F220" s="27"/>
      <c r="G220" s="22" t="str">
        <f>IFERROR(VLOOKUP(F220,TERCEROS[],3,FALSE),"")</f>
        <v/>
      </c>
      <c r="H220" s="22"/>
      <c r="I220" s="22"/>
      <c r="J220" s="22" t="str">
        <f t="shared" si="16"/>
        <v/>
      </c>
      <c r="K220" s="24"/>
      <c r="L220" s="24"/>
      <c r="M220" s="24"/>
    </row>
    <row r="221" spans="1:13" x14ac:dyDescent="0.25">
      <c r="A221" s="22"/>
      <c r="B221" s="29"/>
      <c r="C221" s="145"/>
      <c r="D221" s="22"/>
      <c r="E221" s="22"/>
      <c r="F221" s="27"/>
      <c r="G221" s="22" t="str">
        <f>IFERROR(VLOOKUP(F221,TERCEROS[],3,FALSE),"")</f>
        <v/>
      </c>
      <c r="H221" s="22"/>
      <c r="I221" s="22"/>
      <c r="J221" s="22" t="str">
        <f t="shared" si="16"/>
        <v/>
      </c>
      <c r="K221" s="24"/>
      <c r="L221" s="24"/>
      <c r="M221" s="24"/>
    </row>
    <row r="222" spans="1:13" x14ac:dyDescent="0.25">
      <c r="A222" s="22"/>
      <c r="B222" s="29"/>
      <c r="C222" s="145"/>
      <c r="D222" s="22"/>
      <c r="E222" s="22"/>
      <c r="F222" s="27"/>
      <c r="G222" s="22" t="str">
        <f>IFERROR(VLOOKUP(F222,TERCEROS[],3,FALSE),"")</f>
        <v/>
      </c>
      <c r="H222" s="22"/>
      <c r="I222" s="22"/>
      <c r="J222" s="22" t="str">
        <f t="shared" si="16"/>
        <v/>
      </c>
      <c r="K222" s="24"/>
      <c r="L222" s="24"/>
      <c r="M222" s="24"/>
    </row>
    <row r="223" spans="1:13" x14ac:dyDescent="0.25">
      <c r="A223" s="22"/>
      <c r="B223" s="29"/>
      <c r="C223" s="145"/>
      <c r="D223" s="22"/>
      <c r="E223" s="22"/>
      <c r="F223" s="27"/>
      <c r="G223" s="22" t="str">
        <f>IFERROR(VLOOKUP(F223,TERCEROS[],3,FALSE),"")</f>
        <v/>
      </c>
      <c r="H223" s="22"/>
      <c r="I223" s="22"/>
      <c r="J223" s="22" t="str">
        <f t="shared" si="16"/>
        <v/>
      </c>
      <c r="K223" s="24"/>
      <c r="L223" s="24"/>
      <c r="M223" s="24"/>
    </row>
    <row r="224" spans="1:13" x14ac:dyDescent="0.25">
      <c r="A224" s="22"/>
      <c r="B224" s="29"/>
      <c r="C224" s="145"/>
      <c r="D224" s="22"/>
      <c r="E224" s="22"/>
      <c r="F224" s="27"/>
      <c r="G224" s="22" t="str">
        <f>IFERROR(VLOOKUP(F224,TERCEROS[],3,FALSE),"")</f>
        <v/>
      </c>
      <c r="H224" s="22"/>
      <c r="I224" s="22"/>
      <c r="J224" s="22" t="str">
        <f t="shared" si="16"/>
        <v/>
      </c>
      <c r="K224" s="24"/>
      <c r="L224" s="24"/>
      <c r="M224" s="24"/>
    </row>
    <row r="225" spans="1:13" x14ac:dyDescent="0.25">
      <c r="A225" s="22"/>
      <c r="B225" s="29"/>
      <c r="C225" s="145"/>
      <c r="D225" s="22"/>
      <c r="E225" s="22"/>
      <c r="F225" s="27"/>
      <c r="G225" s="22" t="str">
        <f>IFERROR(VLOOKUP(F225,TERCEROS[],3,FALSE),"")</f>
        <v/>
      </c>
      <c r="H225" s="22"/>
      <c r="I225" s="22"/>
      <c r="J225" s="22" t="str">
        <f t="shared" si="16"/>
        <v/>
      </c>
      <c r="K225" s="24"/>
      <c r="L225" s="24"/>
      <c r="M225" s="24"/>
    </row>
    <row r="226" spans="1:13" x14ac:dyDescent="0.25">
      <c r="A226" s="22"/>
      <c r="B226" s="29"/>
      <c r="C226" s="145"/>
      <c r="D226" s="22"/>
      <c r="E226" s="22"/>
      <c r="F226" s="27"/>
      <c r="G226" s="22" t="str">
        <f>IFERROR(VLOOKUP(F226,TERCEROS[],3,FALSE),"")</f>
        <v/>
      </c>
      <c r="H226" s="22"/>
      <c r="I226" s="22"/>
      <c r="J226" s="22" t="str">
        <f t="shared" si="16"/>
        <v/>
      </c>
      <c r="K226" s="24"/>
      <c r="L226" s="24"/>
      <c r="M226" s="24"/>
    </row>
    <row r="227" spans="1:13" x14ac:dyDescent="0.25">
      <c r="A227" s="22"/>
      <c r="B227" s="29"/>
      <c r="C227" s="145"/>
      <c r="D227" s="22"/>
      <c r="E227" s="22"/>
      <c r="F227" s="27"/>
      <c r="G227" s="22" t="str">
        <f>IFERROR(VLOOKUP(F227,TERCEROS[],3,FALSE),"")</f>
        <v/>
      </c>
      <c r="H227" s="22"/>
      <c r="I227" s="22"/>
      <c r="J227" s="22" t="str">
        <f t="shared" si="16"/>
        <v/>
      </c>
      <c r="K227" s="24"/>
      <c r="L227" s="24"/>
      <c r="M227" s="24"/>
    </row>
    <row r="228" spans="1:13" x14ac:dyDescent="0.25">
      <c r="A228" s="22"/>
      <c r="B228" s="29"/>
      <c r="C228" s="145"/>
      <c r="D228" s="22"/>
      <c r="E228" s="22"/>
      <c r="F228" s="27"/>
      <c r="G228" s="22" t="str">
        <f>IFERROR(VLOOKUP(F228,TERCEROS[],3,FALSE),"")</f>
        <v/>
      </c>
      <c r="H228" s="22"/>
      <c r="I228" s="22"/>
      <c r="J228" s="22" t="str">
        <f t="shared" si="16"/>
        <v/>
      </c>
      <c r="K228" s="24"/>
      <c r="L228" s="24"/>
      <c r="M228" s="24"/>
    </row>
    <row r="229" spans="1:13" x14ac:dyDescent="0.25">
      <c r="A229" s="22"/>
      <c r="B229" s="29"/>
      <c r="C229" s="145"/>
      <c r="D229" s="22"/>
      <c r="E229" s="22"/>
      <c r="F229" s="27"/>
      <c r="G229" s="22" t="str">
        <f>IFERROR(VLOOKUP(F229,TERCEROS[],3,FALSE),"")</f>
        <v/>
      </c>
      <c r="H229" s="22"/>
      <c r="I229" s="22"/>
      <c r="J229" s="22" t="str">
        <f t="shared" si="16"/>
        <v/>
      </c>
      <c r="K229" s="24"/>
      <c r="L229" s="24"/>
      <c r="M229" s="24"/>
    </row>
    <row r="230" spans="1:13" x14ac:dyDescent="0.25">
      <c r="A230" s="22"/>
      <c r="B230" s="29"/>
      <c r="C230" s="145"/>
      <c r="D230" s="22"/>
      <c r="E230" s="22"/>
      <c r="F230" s="27"/>
      <c r="G230" s="22" t="str">
        <f>IFERROR(VLOOKUP(F230,TERCEROS[],3,FALSE),"")</f>
        <v/>
      </c>
      <c r="H230" s="22"/>
      <c r="I230" s="22"/>
      <c r="J230" s="22" t="str">
        <f t="shared" si="16"/>
        <v/>
      </c>
      <c r="K230" s="24"/>
      <c r="L230" s="24"/>
      <c r="M230" s="24"/>
    </row>
    <row r="231" spans="1:13" x14ac:dyDescent="0.25">
      <c r="A231" s="22"/>
      <c r="B231" s="29"/>
      <c r="C231" s="145"/>
      <c r="D231" s="22"/>
      <c r="E231" s="22"/>
      <c r="F231" s="27"/>
      <c r="G231" s="22" t="str">
        <f>IFERROR(VLOOKUP(F231,TERCEROS[],3,FALSE),"")</f>
        <v/>
      </c>
      <c r="H231" s="22"/>
      <c r="I231" s="22"/>
      <c r="J231" s="22" t="str">
        <f t="shared" si="16"/>
        <v/>
      </c>
      <c r="K231" s="24"/>
      <c r="L231" s="24"/>
      <c r="M231" s="24"/>
    </row>
    <row r="232" spans="1:13" x14ac:dyDescent="0.25">
      <c r="A232" s="22"/>
      <c r="B232" s="29"/>
      <c r="C232" s="145"/>
      <c r="D232" s="22"/>
      <c r="E232" s="22"/>
      <c r="F232" s="27"/>
      <c r="G232" s="22" t="str">
        <f>IFERROR(VLOOKUP(F232,TERCEROS[],3,FALSE),"")</f>
        <v/>
      </c>
      <c r="H232" s="22"/>
      <c r="I232" s="22"/>
      <c r="J232" s="22" t="str">
        <f t="shared" si="16"/>
        <v/>
      </c>
      <c r="K232" s="24"/>
      <c r="L232" s="24"/>
      <c r="M232" s="24"/>
    </row>
    <row r="233" spans="1:13" x14ac:dyDescent="0.25">
      <c r="A233" s="22"/>
      <c r="B233" s="29"/>
      <c r="C233" s="145"/>
      <c r="D233" s="22"/>
      <c r="E233" s="22"/>
      <c r="F233" s="27"/>
      <c r="G233" s="22" t="str">
        <f>IFERROR(VLOOKUP(F233,TERCEROS[],3,FALSE),"")</f>
        <v/>
      </c>
      <c r="H233" s="22"/>
      <c r="I233" s="22"/>
      <c r="J233" s="22" t="str">
        <f t="shared" si="16"/>
        <v/>
      </c>
      <c r="K233" s="24"/>
      <c r="L233" s="24"/>
      <c r="M233" s="24"/>
    </row>
    <row r="234" spans="1:13" x14ac:dyDescent="0.25">
      <c r="A234" s="22"/>
      <c r="B234" s="29"/>
      <c r="C234" s="145"/>
      <c r="D234" s="22"/>
      <c r="E234" s="22"/>
      <c r="F234" s="27"/>
      <c r="G234" s="22" t="str">
        <f>IFERROR(VLOOKUP(F234,TERCEROS[],3,FALSE),"")</f>
        <v/>
      </c>
      <c r="H234" s="22"/>
      <c r="I234" s="22"/>
      <c r="J234" s="22" t="str">
        <f t="shared" si="16"/>
        <v/>
      </c>
      <c r="K234" s="24"/>
      <c r="L234" s="24"/>
      <c r="M234" s="24"/>
    </row>
    <row r="235" spans="1:13" x14ac:dyDescent="0.25">
      <c r="A235" s="22"/>
      <c r="B235" s="29"/>
      <c r="C235" s="145"/>
      <c r="D235" s="22"/>
      <c r="E235" s="22"/>
      <c r="F235" s="27"/>
      <c r="G235" s="22" t="str">
        <f>IFERROR(VLOOKUP(F235,TERCEROS[],3,FALSE),"")</f>
        <v/>
      </c>
      <c r="H235" s="22"/>
      <c r="I235" s="22"/>
      <c r="J235" s="22" t="str">
        <f t="shared" si="16"/>
        <v/>
      </c>
      <c r="K235" s="24"/>
      <c r="L235" s="24"/>
      <c r="M235" s="24"/>
    </row>
    <row r="236" spans="1:13" x14ac:dyDescent="0.25">
      <c r="A236" s="22"/>
      <c r="B236" s="29"/>
      <c r="C236" s="145"/>
      <c r="D236" s="22"/>
      <c r="E236" s="22"/>
      <c r="F236" s="27"/>
      <c r="G236" s="22" t="str">
        <f>IFERROR(VLOOKUP(F236,TERCEROS[],3,FALSE),"")</f>
        <v/>
      </c>
      <c r="H236" s="22"/>
      <c r="I236" s="22"/>
      <c r="J236" s="22" t="str">
        <f t="shared" si="16"/>
        <v/>
      </c>
      <c r="K236" s="24"/>
      <c r="L236" s="24"/>
      <c r="M236" s="24"/>
    </row>
    <row r="237" spans="1:13" x14ac:dyDescent="0.25">
      <c r="A237" s="22"/>
      <c r="B237" s="29"/>
      <c r="C237" s="145"/>
      <c r="D237" s="22"/>
      <c r="E237" s="22"/>
      <c r="F237" s="27"/>
      <c r="G237" s="22" t="str">
        <f>IFERROR(VLOOKUP(F237,TERCEROS[],3,FALSE),"")</f>
        <v/>
      </c>
      <c r="H237" s="22"/>
      <c r="I237" s="22"/>
      <c r="J237" s="22" t="str">
        <f t="shared" si="16"/>
        <v/>
      </c>
      <c r="K237" s="24"/>
      <c r="L237" s="24"/>
      <c r="M237" s="24"/>
    </row>
    <row r="238" spans="1:13" x14ac:dyDescent="0.25">
      <c r="A238" s="22"/>
      <c r="B238" s="29"/>
      <c r="C238" s="145"/>
      <c r="D238" s="22"/>
      <c r="E238" s="22"/>
      <c r="F238" s="27"/>
      <c r="G238" s="22" t="str">
        <f>IFERROR(VLOOKUP(F238,TERCEROS[],3,FALSE),"")</f>
        <v/>
      </c>
      <c r="H238" s="22"/>
      <c r="I238" s="22"/>
      <c r="J238" s="22" t="str">
        <f t="shared" si="16"/>
        <v/>
      </c>
      <c r="K238" s="24"/>
      <c r="L238" s="24"/>
      <c r="M238" s="24"/>
    </row>
    <row r="239" spans="1:13" x14ac:dyDescent="0.25">
      <c r="A239" s="22"/>
      <c r="B239" s="29"/>
      <c r="C239" s="145"/>
      <c r="D239" s="22"/>
      <c r="E239" s="22"/>
      <c r="F239" s="27"/>
      <c r="G239" s="22" t="str">
        <f>IFERROR(VLOOKUP(F239,TERCEROS[],3,FALSE),"")</f>
        <v/>
      </c>
      <c r="H239" s="22"/>
      <c r="I239" s="22"/>
      <c r="J239" s="22" t="str">
        <f t="shared" si="16"/>
        <v/>
      </c>
      <c r="K239" s="24"/>
      <c r="L239" s="24"/>
      <c r="M239" s="24"/>
    </row>
    <row r="240" spans="1:13" x14ac:dyDescent="0.25">
      <c r="A240" s="22"/>
      <c r="B240" s="29"/>
      <c r="C240" s="145"/>
      <c r="D240" s="22"/>
      <c r="E240" s="22"/>
      <c r="F240" s="27"/>
      <c r="G240" s="22" t="str">
        <f>IFERROR(VLOOKUP(F240,TERCEROS[],3,FALSE),"")</f>
        <v/>
      </c>
      <c r="H240" s="22"/>
      <c r="I240" s="22"/>
      <c r="J240" s="22" t="str">
        <f t="shared" si="16"/>
        <v/>
      </c>
      <c r="K240" s="24"/>
      <c r="L240" s="24"/>
      <c r="M240" s="24"/>
    </row>
    <row r="241" spans="1:13" x14ac:dyDescent="0.25">
      <c r="A241" s="22"/>
      <c r="B241" s="29"/>
      <c r="C241" s="145"/>
      <c r="D241" s="22"/>
      <c r="E241" s="22"/>
      <c r="F241" s="27"/>
      <c r="G241" s="22" t="str">
        <f>IFERROR(VLOOKUP(F241,TERCEROS[],3,FALSE),"")</f>
        <v/>
      </c>
      <c r="H241" s="22"/>
      <c r="I241" s="22"/>
      <c r="J241" s="22" t="str">
        <f t="shared" si="16"/>
        <v/>
      </c>
      <c r="K241" s="24"/>
      <c r="L241" s="24"/>
      <c r="M241" s="24"/>
    </row>
    <row r="242" spans="1:13" x14ac:dyDescent="0.25">
      <c r="A242" s="22"/>
      <c r="B242" s="29"/>
      <c r="C242" s="145"/>
      <c r="D242" s="22"/>
      <c r="E242" s="22"/>
      <c r="F242" s="27"/>
      <c r="G242" s="22" t="str">
        <f>IFERROR(VLOOKUP(F242,TERCEROS[],3,FALSE),"")</f>
        <v/>
      </c>
      <c r="H242" s="22"/>
      <c r="I242" s="22"/>
      <c r="J242" s="22" t="str">
        <f t="shared" si="16"/>
        <v/>
      </c>
      <c r="K242" s="24"/>
      <c r="L242" s="24"/>
      <c r="M242" s="24"/>
    </row>
    <row r="243" spans="1:13" x14ac:dyDescent="0.25">
      <c r="A243" s="22"/>
      <c r="B243" s="29"/>
      <c r="C243" s="145"/>
      <c r="D243" s="22"/>
      <c r="E243" s="22"/>
      <c r="F243" s="27"/>
      <c r="G243" s="22" t="str">
        <f>IFERROR(VLOOKUP(F243,TERCEROS[],3,FALSE),"")</f>
        <v/>
      </c>
      <c r="H243" s="22"/>
      <c r="I243" s="22"/>
      <c r="J243" s="22" t="str">
        <f t="shared" si="16"/>
        <v/>
      </c>
      <c r="K243" s="24"/>
      <c r="L243" s="24"/>
      <c r="M243" s="24"/>
    </row>
    <row r="244" spans="1:13" x14ac:dyDescent="0.25">
      <c r="A244" s="22"/>
      <c r="B244" s="29"/>
      <c r="C244" s="145"/>
      <c r="D244" s="22"/>
      <c r="E244" s="22"/>
      <c r="F244" s="27"/>
      <c r="G244" s="22" t="str">
        <f>IFERROR(VLOOKUP(F244,TERCEROS[],3,FALSE),"")</f>
        <v/>
      </c>
      <c r="H244" s="22"/>
      <c r="I244" s="22"/>
      <c r="J244" s="22" t="str">
        <f t="shared" si="16"/>
        <v/>
      </c>
      <c r="K244" s="24"/>
      <c r="L244" s="24"/>
      <c r="M244" s="24"/>
    </row>
    <row r="245" spans="1:13" x14ac:dyDescent="0.25">
      <c r="A245" s="22"/>
      <c r="B245" s="29"/>
      <c r="C245" s="145"/>
      <c r="D245" s="22"/>
      <c r="E245" s="22"/>
      <c r="F245" s="27"/>
      <c r="G245" s="22" t="str">
        <f>IFERROR(VLOOKUP(F245,TERCEROS[],3,FALSE),"")</f>
        <v/>
      </c>
      <c r="H245" s="22"/>
      <c r="I245" s="22"/>
      <c r="J245" s="22" t="str">
        <f t="shared" si="16"/>
        <v/>
      </c>
      <c r="K245" s="24"/>
      <c r="L245" s="24"/>
      <c r="M245" s="24"/>
    </row>
    <row r="246" spans="1:13" x14ac:dyDescent="0.25">
      <c r="A246" s="22"/>
      <c r="B246" s="29"/>
      <c r="C246" s="145"/>
      <c r="D246" s="22"/>
      <c r="E246" s="22"/>
      <c r="F246" s="27"/>
      <c r="G246" s="22" t="str">
        <f>IFERROR(VLOOKUP(F246,TERCEROS[],3,FALSE),"")</f>
        <v/>
      </c>
      <c r="H246" s="22"/>
      <c r="I246" s="22"/>
      <c r="J246" s="22" t="str">
        <f t="shared" si="16"/>
        <v/>
      </c>
      <c r="K246" s="24"/>
      <c r="L246" s="24"/>
      <c r="M246" s="24"/>
    </row>
    <row r="247" spans="1:13" x14ac:dyDescent="0.25">
      <c r="A247" s="22"/>
      <c r="B247" s="29"/>
      <c r="C247" s="145"/>
      <c r="D247" s="22"/>
      <c r="E247" s="22"/>
      <c r="F247" s="27"/>
      <c r="G247" s="22" t="str">
        <f>IFERROR(VLOOKUP(F247,TERCEROS[],3,FALSE),"")</f>
        <v/>
      </c>
      <c r="H247" s="22"/>
      <c r="I247" s="22"/>
      <c r="J247" s="22" t="str">
        <f t="shared" si="16"/>
        <v/>
      </c>
      <c r="K247" s="24"/>
      <c r="L247" s="24"/>
      <c r="M247" s="24"/>
    </row>
    <row r="248" spans="1:13" x14ac:dyDescent="0.25">
      <c r="A248" s="22"/>
      <c r="B248" s="29"/>
      <c r="C248" s="145"/>
      <c r="D248" s="22"/>
      <c r="E248" s="22"/>
      <c r="F248" s="27"/>
      <c r="G248" s="22" t="str">
        <f>IFERROR(VLOOKUP(F248,TERCEROS[],3,FALSE),"")</f>
        <v/>
      </c>
      <c r="H248" s="22"/>
      <c r="I248" s="22"/>
      <c r="J248" s="22" t="str">
        <f t="shared" si="16"/>
        <v/>
      </c>
      <c r="K248" s="24"/>
      <c r="L248" s="24"/>
      <c r="M248" s="24"/>
    </row>
    <row r="249" spans="1:13" x14ac:dyDescent="0.25">
      <c r="A249" s="22"/>
      <c r="B249" s="29"/>
      <c r="C249" s="145"/>
      <c r="D249" s="22"/>
      <c r="E249" s="22"/>
      <c r="F249" s="27"/>
      <c r="G249" s="22" t="str">
        <f>IFERROR(VLOOKUP(F249,TERCEROS[],3,FALSE),"")</f>
        <v/>
      </c>
      <c r="H249" s="22"/>
      <c r="I249" s="22"/>
      <c r="J249" s="22" t="str">
        <f t="shared" si="16"/>
        <v/>
      </c>
      <c r="K249" s="24"/>
      <c r="L249" s="24"/>
      <c r="M249" s="24"/>
    </row>
    <row r="250" spans="1:13" x14ac:dyDescent="0.25">
      <c r="A250" s="22"/>
      <c r="B250" s="29"/>
      <c r="C250" s="145"/>
      <c r="D250" s="22"/>
      <c r="E250" s="22"/>
      <c r="F250" s="27"/>
      <c r="G250" s="22" t="str">
        <f>IFERROR(VLOOKUP(F250,TERCEROS[],3,FALSE),"")</f>
        <v/>
      </c>
      <c r="H250" s="22"/>
      <c r="I250" s="22"/>
      <c r="J250" s="22" t="str">
        <f t="shared" si="16"/>
        <v/>
      </c>
      <c r="K250" s="24"/>
      <c r="L250" s="24"/>
      <c r="M250" s="24"/>
    </row>
    <row r="251" spans="1:13" x14ac:dyDescent="0.25">
      <c r="A251" s="22"/>
      <c r="B251" s="29"/>
      <c r="C251" s="145"/>
      <c r="D251" s="22"/>
      <c r="E251" s="22"/>
      <c r="F251" s="27"/>
      <c r="G251" s="22" t="str">
        <f>IFERROR(VLOOKUP(F251,TERCEROS[],3,FALSE),"")</f>
        <v/>
      </c>
      <c r="H251" s="22"/>
      <c r="I251" s="22"/>
      <c r="J251" s="22" t="str">
        <f t="shared" si="16"/>
        <v/>
      </c>
      <c r="K251" s="24"/>
      <c r="L251" s="24"/>
      <c r="M251" s="24"/>
    </row>
    <row r="252" spans="1:13" x14ac:dyDescent="0.25">
      <c r="A252" s="22"/>
      <c r="B252" s="29"/>
      <c r="C252" s="145"/>
      <c r="D252" s="22"/>
      <c r="E252" s="22"/>
      <c r="F252" s="27"/>
      <c r="G252" s="22" t="str">
        <f>IFERROR(VLOOKUP(F252,TERCEROS[],3,FALSE),"")</f>
        <v/>
      </c>
      <c r="H252" s="22"/>
      <c r="I252" s="22"/>
      <c r="J252" s="22" t="str">
        <f t="shared" si="16"/>
        <v/>
      </c>
      <c r="K252" s="24"/>
      <c r="L252" s="24"/>
      <c r="M252" s="24"/>
    </row>
    <row r="253" spans="1:13" x14ac:dyDescent="0.25">
      <c r="A253" s="22"/>
      <c r="B253" s="29"/>
      <c r="C253" s="145"/>
      <c r="D253" s="22"/>
      <c r="E253" s="22"/>
      <c r="F253" s="27"/>
      <c r="G253" s="22" t="str">
        <f>IFERROR(VLOOKUP(F253,TERCEROS[],3,FALSE),"")</f>
        <v/>
      </c>
      <c r="H253" s="22"/>
      <c r="I253" s="22"/>
      <c r="J253" s="22" t="str">
        <f t="shared" si="16"/>
        <v/>
      </c>
      <c r="K253" s="24"/>
      <c r="L253" s="24"/>
      <c r="M253" s="24"/>
    </row>
    <row r="254" spans="1:13" x14ac:dyDescent="0.25">
      <c r="A254" s="22"/>
      <c r="B254" s="29"/>
      <c r="C254" s="145"/>
      <c r="D254" s="22"/>
      <c r="E254" s="22"/>
      <c r="F254" s="27"/>
      <c r="G254" s="22" t="str">
        <f>IFERROR(VLOOKUP(F254,TERCEROS[],3,FALSE),"")</f>
        <v/>
      </c>
      <c r="H254" s="22"/>
      <c r="I254" s="22"/>
      <c r="J254" s="22" t="str">
        <f t="shared" ref="J254:J293" si="17">IFERROR(VLOOKUP(I254,PUC,2,FALSE),"")</f>
        <v/>
      </c>
      <c r="K254" s="24"/>
      <c r="L254" s="24"/>
      <c r="M254" s="24"/>
    </row>
    <row r="255" spans="1:13" x14ac:dyDescent="0.25">
      <c r="A255" s="22"/>
      <c r="B255" s="29"/>
      <c r="C255" s="145"/>
      <c r="D255" s="22"/>
      <c r="E255" s="22"/>
      <c r="F255" s="27"/>
      <c r="G255" s="22" t="str">
        <f>IFERROR(VLOOKUP(F255,TERCEROS[],3,FALSE),"")</f>
        <v/>
      </c>
      <c r="H255" s="22"/>
      <c r="I255" s="22"/>
      <c r="J255" s="22" t="str">
        <f t="shared" si="17"/>
        <v/>
      </c>
      <c r="K255" s="24"/>
      <c r="L255" s="24"/>
      <c r="M255" s="24"/>
    </row>
    <row r="256" spans="1:13" x14ac:dyDescent="0.25">
      <c r="A256" s="22"/>
      <c r="B256" s="29"/>
      <c r="C256" s="145"/>
      <c r="D256" s="22"/>
      <c r="E256" s="22"/>
      <c r="F256" s="27"/>
      <c r="G256" s="22" t="str">
        <f>IFERROR(VLOOKUP(F256,TERCEROS[],3,FALSE),"")</f>
        <v/>
      </c>
      <c r="H256" s="22"/>
      <c r="I256" s="22"/>
      <c r="J256" s="22" t="str">
        <f t="shared" si="17"/>
        <v/>
      </c>
      <c r="K256" s="24"/>
      <c r="L256" s="24"/>
      <c r="M256" s="24"/>
    </row>
    <row r="257" spans="1:13" x14ac:dyDescent="0.25">
      <c r="A257" s="22"/>
      <c r="B257" s="29"/>
      <c r="C257" s="145"/>
      <c r="D257" s="22"/>
      <c r="E257" s="22"/>
      <c r="F257" s="27"/>
      <c r="G257" s="22" t="str">
        <f>IFERROR(VLOOKUP(F257,TERCEROS[],3,FALSE),"")</f>
        <v/>
      </c>
      <c r="H257" s="22"/>
      <c r="I257" s="22"/>
      <c r="J257" s="22" t="str">
        <f t="shared" si="17"/>
        <v/>
      </c>
      <c r="K257" s="24"/>
      <c r="L257" s="24"/>
      <c r="M257" s="24"/>
    </row>
    <row r="258" spans="1:13" x14ac:dyDescent="0.25">
      <c r="A258" s="22"/>
      <c r="B258" s="29"/>
      <c r="C258" s="145"/>
      <c r="D258" s="22"/>
      <c r="E258" s="22"/>
      <c r="F258" s="27"/>
      <c r="G258" s="22" t="str">
        <f>IFERROR(VLOOKUP(F258,TERCEROS[],3,FALSE),"")</f>
        <v/>
      </c>
      <c r="H258" s="22"/>
      <c r="I258" s="22"/>
      <c r="J258" s="22" t="str">
        <f t="shared" si="17"/>
        <v/>
      </c>
      <c r="K258" s="24"/>
      <c r="L258" s="24"/>
      <c r="M258" s="24"/>
    </row>
    <row r="259" spans="1:13" x14ac:dyDescent="0.25">
      <c r="A259" s="22"/>
      <c r="B259" s="29"/>
      <c r="C259" s="145"/>
      <c r="D259" s="22"/>
      <c r="E259" s="22"/>
      <c r="F259" s="27"/>
      <c r="G259" s="22" t="str">
        <f>IFERROR(VLOOKUP(F259,TERCEROS[],3,FALSE),"")</f>
        <v/>
      </c>
      <c r="H259" s="22"/>
      <c r="I259" s="22"/>
      <c r="J259" s="22" t="str">
        <f t="shared" si="17"/>
        <v/>
      </c>
      <c r="K259" s="24"/>
      <c r="L259" s="24"/>
      <c r="M259" s="24"/>
    </row>
    <row r="260" spans="1:13" x14ac:dyDescent="0.25">
      <c r="A260" s="22"/>
      <c r="B260" s="29"/>
      <c r="C260" s="145"/>
      <c r="D260" s="22"/>
      <c r="E260" s="22"/>
      <c r="F260" s="27"/>
      <c r="G260" s="22" t="str">
        <f>IFERROR(VLOOKUP(F260,TERCEROS[],3,FALSE),"")</f>
        <v/>
      </c>
      <c r="H260" s="22"/>
      <c r="I260" s="22"/>
      <c r="J260" s="22" t="str">
        <f t="shared" si="17"/>
        <v/>
      </c>
      <c r="K260" s="24"/>
      <c r="L260" s="24"/>
      <c r="M260" s="24"/>
    </row>
    <row r="261" spans="1:13" x14ac:dyDescent="0.25">
      <c r="A261" s="22"/>
      <c r="B261" s="29"/>
      <c r="C261" s="145"/>
      <c r="D261" s="22"/>
      <c r="E261" s="22"/>
      <c r="F261" s="27"/>
      <c r="G261" s="22" t="str">
        <f>IFERROR(VLOOKUP(F261,TERCEROS[],3,FALSE),"")</f>
        <v/>
      </c>
      <c r="H261" s="22"/>
      <c r="I261" s="22"/>
      <c r="J261" s="22" t="str">
        <f t="shared" si="17"/>
        <v/>
      </c>
      <c r="K261" s="24"/>
      <c r="L261" s="24"/>
      <c r="M261" s="24"/>
    </row>
    <row r="262" spans="1:13" x14ac:dyDescent="0.25">
      <c r="A262" s="22"/>
      <c r="B262" s="29"/>
      <c r="C262" s="145"/>
      <c r="D262" s="22"/>
      <c r="E262" s="22"/>
      <c r="F262" s="27"/>
      <c r="G262" s="22" t="str">
        <f>IFERROR(VLOOKUP(F262,TERCEROS[],3,FALSE),"")</f>
        <v/>
      </c>
      <c r="H262" s="22"/>
      <c r="I262" s="22"/>
      <c r="J262" s="22" t="str">
        <f t="shared" si="17"/>
        <v/>
      </c>
      <c r="K262" s="24"/>
      <c r="L262" s="24"/>
      <c r="M262" s="24"/>
    </row>
    <row r="263" spans="1:13" x14ac:dyDescent="0.25">
      <c r="A263" s="22"/>
      <c r="B263" s="29"/>
      <c r="C263" s="145"/>
      <c r="D263" s="22"/>
      <c r="E263" s="22"/>
      <c r="F263" s="27"/>
      <c r="G263" s="22" t="str">
        <f>IFERROR(VLOOKUP(F263,TERCEROS[],3,FALSE),"")</f>
        <v/>
      </c>
      <c r="H263" s="22"/>
      <c r="I263" s="22"/>
      <c r="J263" s="22" t="str">
        <f t="shared" si="17"/>
        <v/>
      </c>
      <c r="K263" s="24"/>
      <c r="L263" s="24"/>
      <c r="M263" s="24"/>
    </row>
    <row r="264" spans="1:13" x14ac:dyDescent="0.25">
      <c r="A264" s="22"/>
      <c r="B264" s="29"/>
      <c r="C264" s="145"/>
      <c r="D264" s="22"/>
      <c r="E264" s="22"/>
      <c r="F264" s="27"/>
      <c r="G264" s="22" t="str">
        <f>IFERROR(VLOOKUP(F264,TERCEROS[],3,FALSE),"")</f>
        <v/>
      </c>
      <c r="H264" s="22"/>
      <c r="I264" s="22"/>
      <c r="J264" s="22" t="str">
        <f t="shared" si="17"/>
        <v/>
      </c>
      <c r="K264" s="24"/>
      <c r="L264" s="24"/>
      <c r="M264" s="24"/>
    </row>
    <row r="265" spans="1:13" x14ac:dyDescent="0.25">
      <c r="A265" s="22"/>
      <c r="B265" s="29"/>
      <c r="C265" s="145"/>
      <c r="D265" s="22"/>
      <c r="E265" s="22"/>
      <c r="F265" s="27"/>
      <c r="G265" s="22" t="str">
        <f>IFERROR(VLOOKUP(F265,TERCEROS[],3,FALSE),"")</f>
        <v/>
      </c>
      <c r="H265" s="22"/>
      <c r="I265" s="22"/>
      <c r="J265" s="22" t="str">
        <f t="shared" si="17"/>
        <v/>
      </c>
      <c r="K265" s="24"/>
      <c r="L265" s="24"/>
      <c r="M265" s="24"/>
    </row>
    <row r="266" spans="1:13" x14ac:dyDescent="0.25">
      <c r="A266" s="22"/>
      <c r="B266" s="29"/>
      <c r="C266" s="145"/>
      <c r="D266" s="22"/>
      <c r="E266" s="22"/>
      <c r="F266" s="27"/>
      <c r="G266" s="22" t="str">
        <f>IFERROR(VLOOKUP(F266,TERCEROS[],3,FALSE),"")</f>
        <v/>
      </c>
      <c r="H266" s="22"/>
      <c r="I266" s="22"/>
      <c r="J266" s="22" t="str">
        <f t="shared" si="17"/>
        <v/>
      </c>
      <c r="K266" s="24"/>
      <c r="L266" s="24"/>
      <c r="M266" s="24"/>
    </row>
    <row r="267" spans="1:13" x14ac:dyDescent="0.25">
      <c r="A267" s="22"/>
      <c r="B267" s="29"/>
      <c r="C267" s="145"/>
      <c r="D267" s="22"/>
      <c r="E267" s="22"/>
      <c r="F267" s="27"/>
      <c r="G267" s="22" t="str">
        <f>IFERROR(VLOOKUP(F267,TERCEROS[],3,FALSE),"")</f>
        <v/>
      </c>
      <c r="H267" s="22"/>
      <c r="I267" s="22"/>
      <c r="J267" s="22" t="str">
        <f t="shared" si="17"/>
        <v/>
      </c>
      <c r="K267" s="24"/>
      <c r="L267" s="24"/>
      <c r="M267" s="24"/>
    </row>
    <row r="268" spans="1:13" x14ac:dyDescent="0.25">
      <c r="A268" s="22"/>
      <c r="B268" s="29"/>
      <c r="C268" s="145"/>
      <c r="D268" s="22"/>
      <c r="E268" s="22"/>
      <c r="F268" s="27"/>
      <c r="G268" s="22" t="str">
        <f>IFERROR(VLOOKUP(F268,TERCEROS[],3,FALSE),"")</f>
        <v/>
      </c>
      <c r="H268" s="22"/>
      <c r="I268" s="22"/>
      <c r="J268" s="22" t="str">
        <f t="shared" si="17"/>
        <v/>
      </c>
      <c r="K268" s="24"/>
      <c r="L268" s="24"/>
      <c r="M268" s="24"/>
    </row>
    <row r="269" spans="1:13" x14ac:dyDescent="0.25">
      <c r="A269" s="22"/>
      <c r="B269" s="29"/>
      <c r="C269" s="145"/>
      <c r="D269" s="22"/>
      <c r="E269" s="22"/>
      <c r="F269" s="27"/>
      <c r="G269" s="22" t="str">
        <f>IFERROR(VLOOKUP(F269,TERCEROS[],3,FALSE),"")</f>
        <v/>
      </c>
      <c r="H269" s="22"/>
      <c r="I269" s="22"/>
      <c r="J269" s="22" t="str">
        <f t="shared" si="17"/>
        <v/>
      </c>
      <c r="K269" s="24"/>
      <c r="L269" s="24"/>
      <c r="M269" s="24"/>
    </row>
    <row r="270" spans="1:13" x14ac:dyDescent="0.25">
      <c r="A270" s="22"/>
      <c r="B270" s="29"/>
      <c r="C270" s="145"/>
      <c r="D270" s="22"/>
      <c r="E270" s="22"/>
      <c r="F270" s="27"/>
      <c r="G270" s="22" t="str">
        <f>IFERROR(VLOOKUP(F270,TERCEROS[],3,FALSE),"")</f>
        <v/>
      </c>
      <c r="H270" s="22"/>
      <c r="I270" s="22"/>
      <c r="J270" s="22" t="str">
        <f t="shared" si="17"/>
        <v/>
      </c>
      <c r="K270" s="24"/>
      <c r="L270" s="24"/>
      <c r="M270" s="24"/>
    </row>
    <row r="271" spans="1:13" x14ac:dyDescent="0.25">
      <c r="A271" s="22"/>
      <c r="B271" s="29"/>
      <c r="C271" s="145"/>
      <c r="D271" s="22"/>
      <c r="E271" s="22"/>
      <c r="F271" s="27"/>
      <c r="G271" s="22" t="str">
        <f>IFERROR(VLOOKUP(F271,TERCEROS[],3,FALSE),"")</f>
        <v/>
      </c>
      <c r="H271" s="22"/>
      <c r="I271" s="22"/>
      <c r="J271" s="22" t="str">
        <f t="shared" si="17"/>
        <v/>
      </c>
      <c r="K271" s="24"/>
      <c r="L271" s="24"/>
      <c r="M271" s="24"/>
    </row>
    <row r="272" spans="1:13" x14ac:dyDescent="0.25">
      <c r="A272" s="22"/>
      <c r="B272" s="29"/>
      <c r="C272" s="145"/>
      <c r="D272" s="22"/>
      <c r="E272" s="22"/>
      <c r="F272" s="27"/>
      <c r="G272" s="22" t="str">
        <f>IFERROR(VLOOKUP(F272,TERCEROS[],3,FALSE),"")</f>
        <v/>
      </c>
      <c r="H272" s="22"/>
      <c r="I272" s="22"/>
      <c r="J272" s="22" t="str">
        <f t="shared" si="17"/>
        <v/>
      </c>
      <c r="K272" s="24"/>
      <c r="L272" s="24"/>
      <c r="M272" s="24"/>
    </row>
    <row r="273" spans="1:13" x14ac:dyDescent="0.25">
      <c r="A273" s="22"/>
      <c r="B273" s="29"/>
      <c r="C273" s="145"/>
      <c r="D273" s="22"/>
      <c r="E273" s="22"/>
      <c r="F273" s="27"/>
      <c r="G273" s="22" t="str">
        <f>IFERROR(VLOOKUP(F273,TERCEROS[],3,FALSE),"")</f>
        <v/>
      </c>
      <c r="H273" s="22"/>
      <c r="I273" s="22"/>
      <c r="J273" s="22" t="str">
        <f t="shared" si="17"/>
        <v/>
      </c>
      <c r="K273" s="24"/>
      <c r="L273" s="24"/>
      <c r="M273" s="24"/>
    </row>
    <row r="274" spans="1:13" x14ac:dyDescent="0.25">
      <c r="A274" s="22"/>
      <c r="B274" s="29"/>
      <c r="C274" s="145"/>
      <c r="D274" s="22"/>
      <c r="E274" s="22"/>
      <c r="F274" s="27"/>
      <c r="G274" s="22" t="str">
        <f>IFERROR(VLOOKUP(F274,TERCEROS[],3,FALSE),"")</f>
        <v/>
      </c>
      <c r="H274" s="22"/>
      <c r="I274" s="22"/>
      <c r="J274" s="22" t="str">
        <f t="shared" si="17"/>
        <v/>
      </c>
      <c r="K274" s="24"/>
      <c r="L274" s="24"/>
      <c r="M274" s="24"/>
    </row>
    <row r="275" spans="1:13" x14ac:dyDescent="0.25">
      <c r="A275" s="22"/>
      <c r="B275" s="29"/>
      <c r="C275" s="145"/>
      <c r="D275" s="22"/>
      <c r="E275" s="22"/>
      <c r="F275" s="27"/>
      <c r="G275" s="22" t="str">
        <f>IFERROR(VLOOKUP(F275,TERCEROS[],3,FALSE),"")</f>
        <v/>
      </c>
      <c r="H275" s="22"/>
      <c r="I275" s="22"/>
      <c r="J275" s="22" t="str">
        <f t="shared" si="17"/>
        <v/>
      </c>
      <c r="K275" s="24"/>
      <c r="L275" s="24"/>
      <c r="M275" s="24"/>
    </row>
    <row r="276" spans="1:13" x14ac:dyDescent="0.25">
      <c r="A276" s="22"/>
      <c r="B276" s="29"/>
      <c r="C276" s="145"/>
      <c r="D276" s="22"/>
      <c r="E276" s="22"/>
      <c r="F276" s="27"/>
      <c r="G276" s="22" t="str">
        <f>IFERROR(VLOOKUP(F276,TERCEROS[],3,FALSE),"")</f>
        <v/>
      </c>
      <c r="H276" s="22"/>
      <c r="I276" s="22"/>
      <c r="J276" s="22" t="str">
        <f t="shared" si="17"/>
        <v/>
      </c>
      <c r="K276" s="24"/>
      <c r="L276" s="24"/>
      <c r="M276" s="24"/>
    </row>
    <row r="277" spans="1:13" x14ac:dyDescent="0.25">
      <c r="A277" s="22"/>
      <c r="B277" s="29"/>
      <c r="C277" s="145"/>
      <c r="D277" s="22"/>
      <c r="E277" s="22"/>
      <c r="F277" s="27"/>
      <c r="G277" s="22" t="str">
        <f>IFERROR(VLOOKUP(F277,TERCEROS[],3,FALSE),"")</f>
        <v/>
      </c>
      <c r="H277" s="22"/>
      <c r="I277" s="22"/>
      <c r="J277" s="22" t="str">
        <f t="shared" si="17"/>
        <v/>
      </c>
      <c r="K277" s="24"/>
      <c r="L277" s="24"/>
      <c r="M277" s="24"/>
    </row>
    <row r="278" spans="1:13" x14ac:dyDescent="0.25">
      <c r="A278" s="22"/>
      <c r="B278" s="29"/>
      <c r="C278" s="145"/>
      <c r="D278" s="22"/>
      <c r="E278" s="22"/>
      <c r="F278" s="27"/>
      <c r="G278" s="22" t="str">
        <f>IFERROR(VLOOKUP(F278,TERCEROS[],3,FALSE),"")</f>
        <v/>
      </c>
      <c r="H278" s="22"/>
      <c r="I278" s="22"/>
      <c r="J278" s="22" t="str">
        <f t="shared" si="17"/>
        <v/>
      </c>
      <c r="K278" s="24"/>
      <c r="L278" s="24"/>
      <c r="M278" s="24"/>
    </row>
    <row r="279" spans="1:13" x14ac:dyDescent="0.25">
      <c r="A279" s="22"/>
      <c r="B279" s="29"/>
      <c r="C279" s="145"/>
      <c r="D279" s="22"/>
      <c r="E279" s="22"/>
      <c r="F279" s="27"/>
      <c r="G279" s="22" t="str">
        <f>IFERROR(VLOOKUP(F279,TERCEROS[],3,FALSE),"")</f>
        <v/>
      </c>
      <c r="H279" s="22"/>
      <c r="I279" s="22"/>
      <c r="J279" s="22" t="str">
        <f t="shared" si="17"/>
        <v/>
      </c>
      <c r="K279" s="24"/>
      <c r="L279" s="24"/>
      <c r="M279" s="24"/>
    </row>
    <row r="280" spans="1:13" x14ac:dyDescent="0.25">
      <c r="A280" s="22"/>
      <c r="B280" s="29"/>
      <c r="C280" s="145"/>
      <c r="D280" s="22"/>
      <c r="E280" s="22"/>
      <c r="F280" s="27"/>
      <c r="G280" s="22" t="str">
        <f>IFERROR(VLOOKUP(F280,TERCEROS[],3,FALSE),"")</f>
        <v/>
      </c>
      <c r="H280" s="22"/>
      <c r="I280" s="22"/>
      <c r="J280" s="22" t="str">
        <f t="shared" si="17"/>
        <v/>
      </c>
      <c r="K280" s="24"/>
      <c r="L280" s="24"/>
      <c r="M280" s="24"/>
    </row>
    <row r="281" spans="1:13" x14ac:dyDescent="0.25">
      <c r="A281" s="22"/>
      <c r="B281" s="29"/>
      <c r="C281" s="145"/>
      <c r="D281" s="22"/>
      <c r="E281" s="22"/>
      <c r="F281" s="27"/>
      <c r="G281" s="22" t="str">
        <f>IFERROR(VLOOKUP(F281,TERCEROS[],3,FALSE),"")</f>
        <v/>
      </c>
      <c r="H281" s="22"/>
      <c r="I281" s="22"/>
      <c r="J281" s="22" t="str">
        <f t="shared" si="17"/>
        <v/>
      </c>
      <c r="K281" s="24"/>
      <c r="L281" s="24"/>
      <c r="M281" s="24"/>
    </row>
    <row r="282" spans="1:13" x14ac:dyDescent="0.25">
      <c r="A282" s="22"/>
      <c r="B282" s="29"/>
      <c r="C282" s="145"/>
      <c r="D282" s="22"/>
      <c r="E282" s="22"/>
      <c r="F282" s="27"/>
      <c r="G282" s="22" t="str">
        <f>IFERROR(VLOOKUP(F282,TERCEROS[],3,FALSE),"")</f>
        <v/>
      </c>
      <c r="H282" s="22"/>
      <c r="I282" s="22"/>
      <c r="J282" s="22" t="str">
        <f t="shared" si="17"/>
        <v/>
      </c>
      <c r="K282" s="24"/>
      <c r="L282" s="24"/>
      <c r="M282" s="24"/>
    </row>
    <row r="283" spans="1:13" x14ac:dyDescent="0.25">
      <c r="A283" s="22"/>
      <c r="B283" s="29"/>
      <c r="C283" s="145"/>
      <c r="D283" s="22"/>
      <c r="E283" s="22"/>
      <c r="F283" s="27"/>
      <c r="G283" s="22" t="str">
        <f>IFERROR(VLOOKUP(F283,TERCEROS[],3,FALSE),"")</f>
        <v/>
      </c>
      <c r="H283" s="22"/>
      <c r="I283" s="22"/>
      <c r="J283" s="22" t="str">
        <f t="shared" si="17"/>
        <v/>
      </c>
      <c r="K283" s="24"/>
      <c r="L283" s="24"/>
      <c r="M283" s="24"/>
    </row>
    <row r="284" spans="1:13" x14ac:dyDescent="0.25">
      <c r="A284" s="22"/>
      <c r="B284" s="29"/>
      <c r="C284" s="145"/>
      <c r="D284" s="22"/>
      <c r="E284" s="22"/>
      <c r="F284" s="27"/>
      <c r="G284" s="22" t="str">
        <f>IFERROR(VLOOKUP(F284,TERCEROS[],3,FALSE),"")</f>
        <v/>
      </c>
      <c r="H284" s="22"/>
      <c r="I284" s="22"/>
      <c r="J284" s="22" t="str">
        <f t="shared" si="17"/>
        <v/>
      </c>
      <c r="K284" s="24"/>
      <c r="L284" s="24"/>
      <c r="M284" s="24"/>
    </row>
    <row r="285" spans="1:13" x14ac:dyDescent="0.25">
      <c r="A285" s="22"/>
      <c r="B285" s="29"/>
      <c r="C285" s="145"/>
      <c r="D285" s="22"/>
      <c r="E285" s="22"/>
      <c r="F285" s="27"/>
      <c r="G285" s="22" t="str">
        <f>IFERROR(VLOOKUP(F285,TERCEROS[],3,FALSE),"")</f>
        <v/>
      </c>
      <c r="H285" s="22"/>
      <c r="I285" s="22"/>
      <c r="J285" s="22" t="str">
        <f t="shared" si="17"/>
        <v/>
      </c>
      <c r="K285" s="24"/>
      <c r="L285" s="24"/>
      <c r="M285" s="24"/>
    </row>
    <row r="286" spans="1:13" x14ac:dyDescent="0.25">
      <c r="A286" s="22"/>
      <c r="B286" s="29"/>
      <c r="C286" s="145"/>
      <c r="D286" s="22"/>
      <c r="E286" s="22"/>
      <c r="F286" s="27"/>
      <c r="G286" s="22" t="str">
        <f>IFERROR(VLOOKUP(F286,TERCEROS[],3,FALSE),"")</f>
        <v/>
      </c>
      <c r="H286" s="22"/>
      <c r="I286" s="22"/>
      <c r="J286" s="22" t="str">
        <f t="shared" si="17"/>
        <v/>
      </c>
      <c r="K286" s="24"/>
      <c r="L286" s="24"/>
      <c r="M286" s="24"/>
    </row>
    <row r="287" spans="1:13" x14ac:dyDescent="0.25">
      <c r="A287" s="22"/>
      <c r="B287" s="29"/>
      <c r="C287" s="145"/>
      <c r="D287" s="22"/>
      <c r="E287" s="22"/>
      <c r="F287" s="27"/>
      <c r="G287" s="22" t="str">
        <f>IFERROR(VLOOKUP(F287,TERCEROS[],3,FALSE),"")</f>
        <v/>
      </c>
      <c r="H287" s="22"/>
      <c r="I287" s="22"/>
      <c r="J287" s="22" t="str">
        <f t="shared" si="17"/>
        <v/>
      </c>
      <c r="K287" s="24"/>
      <c r="L287" s="24"/>
      <c r="M287" s="24"/>
    </row>
    <row r="288" spans="1:13" x14ac:dyDescent="0.25">
      <c r="A288" s="22"/>
      <c r="B288" s="29"/>
      <c r="C288" s="145"/>
      <c r="D288" s="22"/>
      <c r="E288" s="22"/>
      <c r="F288" s="27"/>
      <c r="G288" s="22" t="str">
        <f>IFERROR(VLOOKUP(F288,TERCEROS[],3,FALSE),"")</f>
        <v/>
      </c>
      <c r="H288" s="22"/>
      <c r="I288" s="22"/>
      <c r="J288" s="22" t="str">
        <f t="shared" si="17"/>
        <v/>
      </c>
      <c r="K288" s="24"/>
      <c r="L288" s="24"/>
      <c r="M288" s="24"/>
    </row>
    <row r="289" spans="1:13" x14ac:dyDescent="0.25">
      <c r="A289" s="22"/>
      <c r="B289" s="29"/>
      <c r="C289" s="145"/>
      <c r="D289" s="22"/>
      <c r="E289" s="22"/>
      <c r="F289" s="27"/>
      <c r="G289" s="22" t="str">
        <f>IFERROR(VLOOKUP(F289,TERCEROS[],3,FALSE),"")</f>
        <v/>
      </c>
      <c r="H289" s="22"/>
      <c r="I289" s="22"/>
      <c r="J289" s="22" t="str">
        <f t="shared" si="17"/>
        <v/>
      </c>
      <c r="K289" s="24"/>
      <c r="L289" s="24"/>
      <c r="M289" s="24"/>
    </row>
    <row r="290" spans="1:13" x14ac:dyDescent="0.25">
      <c r="A290" s="22"/>
      <c r="B290" s="29"/>
      <c r="C290" s="145"/>
      <c r="D290" s="22"/>
      <c r="E290" s="22"/>
      <c r="F290" s="27"/>
      <c r="G290" s="22" t="str">
        <f>IFERROR(VLOOKUP(F290,TERCEROS[],3,FALSE),"")</f>
        <v/>
      </c>
      <c r="H290" s="22"/>
      <c r="I290" s="22"/>
      <c r="J290" s="22" t="str">
        <f t="shared" si="17"/>
        <v/>
      </c>
      <c r="K290" s="24"/>
      <c r="L290" s="24"/>
      <c r="M290" s="24"/>
    </row>
    <row r="291" spans="1:13" x14ac:dyDescent="0.25">
      <c r="A291" s="22"/>
      <c r="B291" s="29"/>
      <c r="C291" s="145"/>
      <c r="D291" s="22"/>
      <c r="E291" s="22"/>
      <c r="F291" s="27"/>
      <c r="G291" s="22" t="str">
        <f>IFERROR(VLOOKUP(F291,TERCEROS[],3,FALSE),"")</f>
        <v/>
      </c>
      <c r="H291" s="22"/>
      <c r="I291" s="22"/>
      <c r="J291" s="22" t="str">
        <f t="shared" si="17"/>
        <v/>
      </c>
      <c r="K291" s="24"/>
      <c r="L291" s="24"/>
      <c r="M291" s="24"/>
    </row>
    <row r="292" spans="1:13" x14ac:dyDescent="0.25">
      <c r="A292" s="22"/>
      <c r="B292" s="29"/>
      <c r="C292" s="145"/>
      <c r="D292" s="22"/>
      <c r="E292" s="22"/>
      <c r="F292" s="27"/>
      <c r="G292" s="22" t="str">
        <f>IFERROR(VLOOKUP(F292,TERCEROS[],3,FALSE),"")</f>
        <v/>
      </c>
      <c r="H292" s="22"/>
      <c r="I292" s="22"/>
      <c r="J292" s="22" t="str">
        <f t="shared" si="17"/>
        <v/>
      </c>
      <c r="K292" s="24"/>
      <c r="L292" s="24"/>
      <c r="M292" s="24"/>
    </row>
    <row r="293" spans="1:13" x14ac:dyDescent="0.25">
      <c r="A293" s="22"/>
      <c r="B293" s="29"/>
      <c r="C293" s="145"/>
      <c r="D293" s="22"/>
      <c r="E293" s="22"/>
      <c r="F293" s="27"/>
      <c r="G293" s="22" t="str">
        <f>IFERROR(VLOOKUP(F293,TERCEROS[],3,FALSE),"")</f>
        <v/>
      </c>
      <c r="H293" s="22"/>
      <c r="I293" s="22"/>
      <c r="J293" s="22" t="str">
        <f t="shared" si="17"/>
        <v/>
      </c>
      <c r="K293" s="24"/>
      <c r="L293" s="24"/>
      <c r="M293" s="24"/>
    </row>
    <row r="294" spans="1:13" x14ac:dyDescent="0.25">
      <c r="A294" s="22"/>
      <c r="B294" s="29"/>
      <c r="C294" s="145"/>
      <c r="D294" s="22"/>
      <c r="E294" s="22"/>
      <c r="F294" s="27"/>
      <c r="G294" s="22" t="str">
        <f>IFERROR(VLOOKUP(F294,TERCEROS[],3,FALSE),"")</f>
        <v/>
      </c>
      <c r="H294" s="22"/>
      <c r="I294" s="22"/>
      <c r="J294" s="22"/>
      <c r="K294" s="24"/>
      <c r="L294" s="24"/>
      <c r="M294" s="24"/>
    </row>
    <row r="295" spans="1:13" x14ac:dyDescent="0.25">
      <c r="A295" s="22"/>
      <c r="B295" s="29"/>
      <c r="C295" s="145"/>
      <c r="D295" s="22"/>
      <c r="E295" s="22"/>
      <c r="F295" s="27"/>
      <c r="G295" s="22" t="str">
        <f>IFERROR(VLOOKUP(F295,TERCEROS[],3,FALSE),"")</f>
        <v/>
      </c>
      <c r="H295" s="22"/>
      <c r="I295" s="22"/>
      <c r="J295" s="22"/>
      <c r="K295" s="24"/>
      <c r="L295" s="24"/>
      <c r="M295" s="24"/>
    </row>
    <row r="296" spans="1:13" x14ac:dyDescent="0.25">
      <c r="A296" s="22"/>
      <c r="B296" s="29"/>
      <c r="C296" s="145"/>
      <c r="D296" s="22"/>
      <c r="E296" s="22"/>
      <c r="F296" s="27"/>
      <c r="G296" s="22" t="str">
        <f>IFERROR(VLOOKUP(F296,TERCEROS[],3,FALSE),"")</f>
        <v/>
      </c>
      <c r="H296" s="22"/>
      <c r="I296" s="22"/>
      <c r="J296" s="22"/>
      <c r="K296" s="24"/>
      <c r="L296" s="24"/>
      <c r="M296" s="24"/>
    </row>
    <row r="297" spans="1:13" x14ac:dyDescent="0.25">
      <c r="A297" s="22"/>
      <c r="B297" s="29"/>
      <c r="C297" s="145"/>
      <c r="D297" s="22"/>
      <c r="E297" s="22"/>
      <c r="F297" s="27"/>
      <c r="G297" s="22" t="str">
        <f>IFERROR(VLOOKUP(F297,TERCEROS[],3,FALSE),"")</f>
        <v/>
      </c>
      <c r="H297" s="22"/>
      <c r="I297" s="22"/>
      <c r="J297" s="22"/>
      <c r="K297" s="24"/>
      <c r="L297" s="24"/>
      <c r="M297" s="24"/>
    </row>
    <row r="298" spans="1:13" x14ac:dyDescent="0.25">
      <c r="A298" s="22"/>
      <c r="B298" s="29"/>
      <c r="C298" s="145"/>
      <c r="D298" s="22"/>
      <c r="E298" s="22"/>
      <c r="F298" s="27"/>
      <c r="G298" s="22" t="str">
        <f>IFERROR(VLOOKUP(F298,TERCEROS[],3,FALSE),"")</f>
        <v/>
      </c>
      <c r="H298" s="22"/>
      <c r="I298" s="22"/>
      <c r="J298" s="22"/>
      <c r="K298" s="24"/>
      <c r="L298" s="24"/>
      <c r="M298" s="24"/>
    </row>
    <row r="299" spans="1:13" x14ac:dyDescent="0.25">
      <c r="A299" s="22"/>
      <c r="B299" s="29"/>
      <c r="C299" s="145"/>
      <c r="D299" s="22"/>
      <c r="E299" s="22"/>
      <c r="F299" s="27"/>
      <c r="G299" s="22" t="str">
        <f>IFERROR(VLOOKUP(F299,TERCEROS[],3,FALSE),"")</f>
        <v/>
      </c>
      <c r="H299" s="22"/>
      <c r="I299" s="22"/>
      <c r="J299" s="22"/>
      <c r="K299" s="24"/>
      <c r="L299" s="24"/>
      <c r="M299" s="24"/>
    </row>
    <row r="300" spans="1:13" x14ac:dyDescent="0.25">
      <c r="A300" s="22"/>
      <c r="B300" s="29"/>
      <c r="C300" s="145"/>
      <c r="D300" s="22"/>
      <c r="E300" s="22"/>
      <c r="F300" s="27"/>
      <c r="G300" s="22" t="str">
        <f>IFERROR(VLOOKUP(F300,TERCEROS[],3,FALSE),"")</f>
        <v/>
      </c>
      <c r="H300" s="22"/>
      <c r="I300" s="22"/>
      <c r="J300" s="22"/>
      <c r="K300" s="24"/>
      <c r="L300" s="24"/>
      <c r="M300" s="24"/>
    </row>
    <row r="301" spans="1:13" x14ac:dyDescent="0.25">
      <c r="A301" s="22"/>
      <c r="B301" s="29"/>
      <c r="C301" s="145"/>
      <c r="D301" s="22"/>
      <c r="E301" s="22"/>
      <c r="F301" s="27"/>
      <c r="G301" s="22" t="str">
        <f>IFERROR(VLOOKUP(F301,TERCEROS[],3,FALSE),"")</f>
        <v/>
      </c>
      <c r="H301" s="22"/>
      <c r="I301" s="22"/>
      <c r="J301" s="22"/>
      <c r="K301" s="24"/>
      <c r="L301" s="24"/>
      <c r="M301" s="24"/>
    </row>
    <row r="302" spans="1:13" x14ac:dyDescent="0.25">
      <c r="A302" s="22"/>
      <c r="B302" s="29"/>
      <c r="C302" s="145"/>
      <c r="D302" s="22"/>
      <c r="E302" s="22"/>
      <c r="F302" s="27"/>
      <c r="G302" s="22"/>
      <c r="H302" s="22"/>
      <c r="I302" s="22"/>
      <c r="J302" s="22"/>
      <c r="K302" s="24"/>
      <c r="L302" s="24"/>
      <c r="M302" s="24"/>
    </row>
    <row r="303" spans="1:13" x14ac:dyDescent="0.25">
      <c r="A303" s="22"/>
      <c r="B303" s="29"/>
      <c r="C303" s="145"/>
      <c r="D303" s="22"/>
      <c r="E303" s="22"/>
      <c r="F303" s="27"/>
      <c r="G303" s="22"/>
      <c r="H303" s="22"/>
      <c r="I303" s="22"/>
      <c r="J303" s="22"/>
      <c r="K303" s="24"/>
      <c r="L303" s="24"/>
      <c r="M303" s="24"/>
    </row>
    <row r="304" spans="1:13" x14ac:dyDescent="0.25">
      <c r="A304" s="22"/>
      <c r="B304" s="29"/>
      <c r="C304" s="145"/>
      <c r="D304" s="22"/>
      <c r="E304" s="22"/>
      <c r="F304" s="27"/>
      <c r="G304" s="22"/>
      <c r="H304" s="22"/>
      <c r="I304" s="22"/>
      <c r="J304" s="22"/>
      <c r="K304" s="24"/>
      <c r="L304" s="24"/>
      <c r="M304" s="24"/>
    </row>
    <row r="305" spans="1:13" x14ac:dyDescent="0.25">
      <c r="A305" s="22"/>
      <c r="B305" s="29"/>
      <c r="C305" s="145"/>
      <c r="D305" s="22"/>
      <c r="E305" s="22"/>
      <c r="F305" s="27"/>
      <c r="G305" s="22"/>
      <c r="H305" s="22"/>
      <c r="I305" s="22"/>
      <c r="J305" s="22"/>
      <c r="K305" s="24"/>
      <c r="L305" s="24"/>
      <c r="M305" s="24"/>
    </row>
    <row r="306" spans="1:13" x14ac:dyDescent="0.25">
      <c r="A306" s="22"/>
      <c r="B306" s="29"/>
      <c r="C306" s="145"/>
      <c r="D306" s="22"/>
      <c r="E306" s="22"/>
      <c r="F306" s="27"/>
      <c r="G306" s="22"/>
      <c r="H306" s="22"/>
      <c r="I306" s="22"/>
      <c r="J306" s="22"/>
      <c r="K306" s="24"/>
      <c r="L306" s="24"/>
      <c r="M306" s="24"/>
    </row>
    <row r="307" spans="1:13" x14ac:dyDescent="0.25">
      <c r="A307" s="22"/>
      <c r="B307" s="29"/>
      <c r="C307" s="145"/>
      <c r="D307" s="22"/>
      <c r="E307" s="22"/>
      <c r="F307" s="27"/>
      <c r="G307" s="22"/>
      <c r="H307" s="22"/>
      <c r="I307" s="22"/>
      <c r="J307" s="22"/>
      <c r="K307" s="24"/>
      <c r="L307" s="24"/>
      <c r="M307" s="24"/>
    </row>
    <row r="308" spans="1:13" x14ac:dyDescent="0.25">
      <c r="A308" s="22"/>
      <c r="B308" s="29"/>
      <c r="C308" s="145"/>
      <c r="D308" s="22"/>
      <c r="E308" s="22"/>
      <c r="F308" s="27"/>
      <c r="G308" s="22"/>
      <c r="H308" s="22"/>
      <c r="I308" s="22"/>
      <c r="J308" s="22"/>
      <c r="K308" s="24"/>
      <c r="L308" s="24"/>
      <c r="M308" s="24"/>
    </row>
    <row r="309" spans="1:13" x14ac:dyDescent="0.25">
      <c r="A309" s="22"/>
      <c r="B309" s="29"/>
      <c r="C309" s="145"/>
      <c r="D309" s="22"/>
      <c r="E309" s="22"/>
      <c r="F309" s="27"/>
      <c r="G309" s="22"/>
      <c r="H309" s="22"/>
      <c r="I309" s="22"/>
      <c r="J309" s="22"/>
      <c r="K309" s="24"/>
      <c r="L309" s="24"/>
      <c r="M309" s="24"/>
    </row>
    <row r="310" spans="1:13" x14ac:dyDescent="0.25">
      <c r="A310" s="22"/>
      <c r="B310" s="29"/>
      <c r="C310" s="145"/>
      <c r="D310" s="22"/>
      <c r="E310" s="22"/>
      <c r="F310" s="27"/>
      <c r="G310" s="22"/>
      <c r="H310" s="22"/>
      <c r="I310" s="22"/>
      <c r="J310" s="22"/>
      <c r="K310" s="24"/>
      <c r="L310" s="24"/>
      <c r="M310" s="24"/>
    </row>
    <row r="311" spans="1:13" x14ac:dyDescent="0.25">
      <c r="A311" s="22"/>
      <c r="B311" s="29"/>
      <c r="C311" s="145"/>
      <c r="D311" s="22"/>
      <c r="E311" s="22"/>
      <c r="F311" s="27"/>
      <c r="G311" s="22"/>
      <c r="H311" s="22"/>
      <c r="I311" s="22"/>
      <c r="J311" s="22"/>
      <c r="K311" s="24"/>
      <c r="L311" s="24"/>
      <c r="M311" s="24"/>
    </row>
    <row r="312" spans="1:13" x14ac:dyDescent="0.25">
      <c r="A312" s="22"/>
      <c r="B312" s="29"/>
      <c r="C312" s="145"/>
      <c r="D312" s="22"/>
      <c r="E312" s="22"/>
      <c r="F312" s="27"/>
      <c r="G312" s="22"/>
      <c r="H312" s="22"/>
      <c r="I312" s="22"/>
      <c r="J312" s="22"/>
      <c r="K312" s="24"/>
      <c r="L312" s="24"/>
      <c r="M312" s="24"/>
    </row>
    <row r="313" spans="1:13" x14ac:dyDescent="0.25">
      <c r="A313" s="22"/>
      <c r="B313" s="29"/>
      <c r="C313" s="145"/>
      <c r="D313" s="22"/>
      <c r="E313" s="22"/>
      <c r="F313" s="27"/>
      <c r="G313" s="22"/>
      <c r="H313" s="22"/>
      <c r="I313" s="22"/>
      <c r="J313" s="22"/>
      <c r="K313" s="24"/>
      <c r="L313" s="24"/>
      <c r="M313" s="24"/>
    </row>
    <row r="314" spans="1:13" x14ac:dyDescent="0.25">
      <c r="A314" s="22"/>
      <c r="B314" s="29"/>
      <c r="C314" s="145"/>
      <c r="D314" s="22"/>
      <c r="E314" s="22"/>
      <c r="F314" s="27"/>
      <c r="G314" s="22"/>
      <c r="H314" s="22"/>
      <c r="I314" s="22"/>
      <c r="J314" s="22"/>
      <c r="K314" s="24"/>
      <c r="L314" s="24"/>
      <c r="M314" s="24"/>
    </row>
    <row r="315" spans="1:13" x14ac:dyDescent="0.25">
      <c r="A315" s="22"/>
      <c r="B315" s="29"/>
      <c r="C315" s="145"/>
      <c r="D315" s="22"/>
      <c r="E315" s="22"/>
      <c r="F315" s="27"/>
      <c r="G315" s="22"/>
      <c r="H315" s="22"/>
      <c r="I315" s="22"/>
      <c r="J315" s="22"/>
      <c r="K315" s="24"/>
      <c r="L315" s="24"/>
      <c r="M315" s="24"/>
    </row>
    <row r="316" spans="1:13" x14ac:dyDescent="0.25">
      <c r="A316" s="22"/>
      <c r="B316" s="29"/>
      <c r="C316" s="145"/>
      <c r="D316" s="22"/>
      <c r="E316" s="22"/>
      <c r="F316" s="27"/>
      <c r="G316" s="22"/>
      <c r="H316" s="22"/>
      <c r="I316" s="22"/>
      <c r="J316" s="22"/>
      <c r="K316" s="24"/>
      <c r="L316" s="24"/>
      <c r="M316" s="24"/>
    </row>
    <row r="317" spans="1:13" x14ac:dyDescent="0.25">
      <c r="A317" s="22"/>
      <c r="B317" s="29"/>
      <c r="C317" s="145"/>
      <c r="D317" s="22"/>
      <c r="E317" s="22"/>
      <c r="F317" s="27"/>
      <c r="G317" s="22"/>
      <c r="H317" s="22"/>
      <c r="I317" s="22"/>
      <c r="J317" s="22"/>
      <c r="K317" s="24"/>
      <c r="L317" s="24"/>
      <c r="M317" s="24"/>
    </row>
    <row r="318" spans="1:13" x14ac:dyDescent="0.25">
      <c r="A318" s="22"/>
      <c r="B318" s="29"/>
      <c r="C318" s="145"/>
      <c r="D318" s="22"/>
      <c r="E318" s="22"/>
      <c r="F318" s="27"/>
      <c r="G318" s="22"/>
      <c r="H318" s="22"/>
      <c r="I318" s="22"/>
      <c r="J318" s="22"/>
      <c r="K318" s="24"/>
      <c r="L318" s="24"/>
      <c r="M318" s="24"/>
    </row>
    <row r="319" spans="1:13" x14ac:dyDescent="0.25">
      <c r="A319" s="22"/>
      <c r="B319" s="29"/>
      <c r="C319" s="145"/>
      <c r="D319" s="22"/>
      <c r="E319" s="22"/>
      <c r="F319" s="27"/>
      <c r="G319" s="22"/>
      <c r="H319" s="22"/>
      <c r="I319" s="22"/>
      <c r="J319" s="22"/>
      <c r="K319" s="24"/>
      <c r="L319" s="24"/>
      <c r="M319" s="24"/>
    </row>
    <row r="320" spans="1:13" x14ac:dyDescent="0.25">
      <c r="A320" s="22"/>
      <c r="B320" s="29"/>
      <c r="C320" s="145"/>
      <c r="D320" s="22"/>
      <c r="E320" s="22"/>
      <c r="F320" s="27"/>
      <c r="G320" s="22"/>
      <c r="H320" s="22"/>
      <c r="I320" s="22"/>
      <c r="J320" s="22"/>
      <c r="K320" s="24"/>
      <c r="L320" s="24"/>
      <c r="M320" s="24"/>
    </row>
    <row r="321" spans="1:13" x14ac:dyDescent="0.25">
      <c r="A321" s="22"/>
      <c r="B321" s="29"/>
      <c r="C321" s="145"/>
      <c r="D321" s="22"/>
      <c r="E321" s="22"/>
      <c r="F321" s="27"/>
      <c r="G321" s="22"/>
      <c r="H321" s="22"/>
      <c r="I321" s="22"/>
      <c r="J321" s="22"/>
      <c r="K321" s="24"/>
      <c r="L321" s="24"/>
      <c r="M321" s="24"/>
    </row>
    <row r="322" spans="1:13" x14ac:dyDescent="0.25">
      <c r="A322" s="22"/>
      <c r="B322" s="29"/>
      <c r="C322" s="145"/>
      <c r="D322" s="22"/>
      <c r="E322" s="22"/>
      <c r="F322" s="27"/>
      <c r="G322" s="22"/>
      <c r="H322" s="22"/>
      <c r="I322" s="22"/>
      <c r="J322" s="22"/>
      <c r="K322" s="24"/>
      <c r="L322" s="24"/>
      <c r="M322" s="24"/>
    </row>
    <row r="323" spans="1:13" x14ac:dyDescent="0.25">
      <c r="A323" s="22"/>
      <c r="B323" s="29"/>
      <c r="C323" s="145"/>
      <c r="D323" s="22"/>
      <c r="E323" s="22"/>
      <c r="F323" s="27"/>
      <c r="G323" s="22"/>
      <c r="H323" s="22"/>
      <c r="I323" s="22"/>
      <c r="J323" s="22"/>
      <c r="K323" s="24"/>
      <c r="L323" s="24"/>
      <c r="M323" s="24"/>
    </row>
    <row r="324" spans="1:13" x14ac:dyDescent="0.25">
      <c r="A324" s="22"/>
      <c r="B324" s="29"/>
      <c r="C324" s="145"/>
      <c r="D324" s="22"/>
      <c r="E324" s="22"/>
      <c r="F324" s="27"/>
      <c r="G324" s="22"/>
      <c r="H324" s="22"/>
      <c r="I324" s="22"/>
      <c r="J324" s="22"/>
      <c r="K324" s="24"/>
      <c r="L324" s="24"/>
      <c r="M324" s="24"/>
    </row>
    <row r="325" spans="1:13" x14ac:dyDescent="0.25">
      <c r="A325" s="22"/>
      <c r="B325" s="29"/>
      <c r="C325" s="145"/>
      <c r="D325" s="22"/>
      <c r="E325" s="22"/>
      <c r="F325" s="27"/>
      <c r="G325" s="22"/>
      <c r="H325" s="22"/>
      <c r="I325" s="22"/>
      <c r="J325" s="22"/>
      <c r="K325" s="24"/>
      <c r="L325" s="24"/>
      <c r="M325" s="24"/>
    </row>
    <row r="326" spans="1:13" x14ac:dyDescent="0.25">
      <c r="A326" s="22"/>
      <c r="B326" s="29"/>
      <c r="C326" s="145"/>
      <c r="D326" s="22"/>
      <c r="E326" s="22"/>
      <c r="F326" s="27"/>
      <c r="G326" s="22"/>
      <c r="H326" s="22"/>
      <c r="I326" s="22"/>
      <c r="J326" s="22"/>
      <c r="K326" s="24"/>
      <c r="L326" s="24"/>
      <c r="M326" s="24"/>
    </row>
    <row r="327" spans="1:13" x14ac:dyDescent="0.25">
      <c r="A327" s="22"/>
      <c r="B327" s="29"/>
      <c r="C327" s="145"/>
      <c r="D327" s="22"/>
      <c r="E327" s="22"/>
      <c r="F327" s="27"/>
      <c r="G327" s="22"/>
      <c r="H327" s="22"/>
      <c r="I327" s="22"/>
      <c r="J327" s="22"/>
      <c r="K327" s="24"/>
      <c r="L327" s="24"/>
      <c r="M327" s="24"/>
    </row>
    <row r="328" spans="1:13" x14ac:dyDescent="0.25">
      <c r="A328" s="22"/>
      <c r="B328" s="29"/>
      <c r="C328" s="145"/>
      <c r="D328" s="22"/>
      <c r="E328" s="22"/>
      <c r="F328" s="27"/>
      <c r="G328" s="22"/>
      <c r="H328" s="22"/>
      <c r="I328" s="22"/>
      <c r="J328" s="22"/>
      <c r="K328" s="24"/>
      <c r="L328" s="24"/>
      <c r="M328" s="24"/>
    </row>
    <row r="329" spans="1:13" x14ac:dyDescent="0.25">
      <c r="A329" s="22"/>
      <c r="B329" s="29"/>
      <c r="C329" s="145"/>
      <c r="D329" s="22"/>
      <c r="E329" s="22"/>
      <c r="F329" s="27"/>
      <c r="G329" s="22"/>
      <c r="H329" s="22"/>
      <c r="I329" s="22"/>
      <c r="J329" s="22"/>
      <c r="K329" s="24"/>
      <c r="L329" s="24"/>
      <c r="M329" s="24"/>
    </row>
    <row r="330" spans="1:13" x14ac:dyDescent="0.25">
      <c r="A330" s="22"/>
      <c r="B330" s="29"/>
      <c r="C330" s="145"/>
      <c r="D330" s="22"/>
      <c r="E330" s="22"/>
      <c r="F330" s="27"/>
      <c r="G330" s="22"/>
      <c r="H330" s="22"/>
      <c r="I330" s="22"/>
      <c r="J330" s="22"/>
      <c r="K330" s="24"/>
      <c r="L330" s="24"/>
      <c r="M330" s="24"/>
    </row>
    <row r="331" spans="1:13" x14ac:dyDescent="0.25">
      <c r="A331" s="22"/>
      <c r="B331" s="29"/>
      <c r="C331" s="145"/>
      <c r="D331" s="22"/>
      <c r="E331" s="22"/>
      <c r="F331" s="27"/>
      <c r="G331" s="22"/>
      <c r="H331" s="22"/>
      <c r="I331" s="22"/>
      <c r="J331" s="22"/>
      <c r="K331" s="24"/>
      <c r="L331" s="24"/>
      <c r="M331" s="24"/>
    </row>
    <row r="332" spans="1:13" x14ac:dyDescent="0.25">
      <c r="A332" s="22"/>
      <c r="B332" s="29"/>
      <c r="C332" s="145"/>
      <c r="D332" s="22"/>
      <c r="E332" s="22"/>
      <c r="F332" s="27"/>
      <c r="G332" s="22"/>
      <c r="H332" s="22"/>
      <c r="I332" s="22"/>
      <c r="J332" s="22"/>
      <c r="K332" s="24"/>
      <c r="L332" s="24"/>
      <c r="M332" s="24"/>
    </row>
    <row r="333" spans="1:13" x14ac:dyDescent="0.25">
      <c r="A333" s="22"/>
      <c r="B333" s="29"/>
      <c r="C333" s="145"/>
      <c r="D333" s="22"/>
      <c r="E333" s="22"/>
      <c r="F333" s="27"/>
      <c r="G333" s="22"/>
      <c r="H333" s="22"/>
      <c r="I333" s="22"/>
      <c r="J333" s="22"/>
      <c r="K333" s="24"/>
      <c r="L333" s="24"/>
      <c r="M333" s="24"/>
    </row>
    <row r="334" spans="1:13" x14ac:dyDescent="0.25">
      <c r="A334" s="22"/>
      <c r="B334" s="29"/>
      <c r="C334" s="145"/>
      <c r="D334" s="22"/>
      <c r="E334" s="22"/>
      <c r="F334" s="27"/>
      <c r="G334" s="22"/>
      <c r="H334" s="22"/>
      <c r="I334" s="22"/>
      <c r="J334" s="22"/>
      <c r="K334" s="24"/>
      <c r="L334" s="24"/>
      <c r="M334" s="24"/>
    </row>
    <row r="335" spans="1:13" x14ac:dyDescent="0.25">
      <c r="A335" s="22"/>
      <c r="B335" s="29"/>
      <c r="C335" s="145"/>
      <c r="D335" s="22"/>
      <c r="E335" s="22"/>
      <c r="F335" s="27"/>
      <c r="G335" s="22"/>
      <c r="H335" s="22"/>
      <c r="I335" s="22"/>
      <c r="J335" s="22"/>
      <c r="K335" s="24"/>
      <c r="L335" s="24"/>
      <c r="M335" s="24"/>
    </row>
    <row r="336" spans="1:13" x14ac:dyDescent="0.25">
      <c r="A336" s="22"/>
      <c r="B336" s="29"/>
      <c r="C336" s="145"/>
      <c r="D336" s="22"/>
      <c r="E336" s="22"/>
      <c r="F336" s="27"/>
      <c r="G336" s="22"/>
      <c r="H336" s="22"/>
      <c r="I336" s="22"/>
      <c r="J336" s="22"/>
      <c r="K336" s="24"/>
      <c r="L336" s="24"/>
      <c r="M336" s="24"/>
    </row>
    <row r="337" spans="1:13" x14ac:dyDescent="0.25">
      <c r="A337" s="22"/>
      <c r="B337" s="29"/>
      <c r="C337" s="145"/>
      <c r="D337" s="22"/>
      <c r="E337" s="22"/>
      <c r="F337" s="27"/>
      <c r="G337" s="22"/>
      <c r="H337" s="22"/>
      <c r="I337" s="22"/>
      <c r="J337" s="22"/>
      <c r="K337" s="24"/>
      <c r="L337" s="24"/>
      <c r="M337" s="24"/>
    </row>
    <row r="338" spans="1:13" x14ac:dyDescent="0.25">
      <c r="A338" s="22"/>
      <c r="B338" s="29"/>
      <c r="C338" s="145"/>
      <c r="D338" s="22"/>
      <c r="E338" s="22"/>
      <c r="F338" s="27"/>
      <c r="G338" s="22"/>
      <c r="H338" s="22"/>
      <c r="I338" s="22"/>
      <c r="J338" s="22"/>
      <c r="K338" s="24"/>
      <c r="L338" s="24"/>
      <c r="M338" s="24"/>
    </row>
    <row r="339" spans="1:13" x14ac:dyDescent="0.25">
      <c r="A339" s="22"/>
      <c r="B339" s="29"/>
      <c r="C339" s="145"/>
      <c r="D339" s="22"/>
      <c r="E339" s="22"/>
      <c r="F339" s="27"/>
      <c r="G339" s="22"/>
      <c r="H339" s="22"/>
      <c r="I339" s="22"/>
      <c r="J339" s="22"/>
      <c r="K339" s="24"/>
      <c r="L339" s="24"/>
      <c r="M339" s="24"/>
    </row>
    <row r="340" spans="1:13" x14ac:dyDescent="0.25">
      <c r="A340" s="22"/>
      <c r="B340" s="29"/>
      <c r="C340" s="145"/>
      <c r="D340" s="22"/>
      <c r="E340" s="22"/>
      <c r="F340" s="27"/>
      <c r="G340" s="22"/>
      <c r="H340" s="22"/>
      <c r="I340" s="22"/>
      <c r="J340" s="22"/>
      <c r="K340" s="24"/>
      <c r="L340" s="24"/>
      <c r="M340" s="24"/>
    </row>
    <row r="341" spans="1:13" x14ac:dyDescent="0.25">
      <c r="A341" s="22"/>
      <c r="B341" s="29"/>
      <c r="C341" s="145"/>
      <c r="D341" s="22"/>
      <c r="E341" s="22"/>
      <c r="F341" s="27"/>
      <c r="G341" s="22"/>
      <c r="H341" s="22"/>
      <c r="I341" s="22"/>
      <c r="J341" s="22"/>
      <c r="K341" s="24"/>
      <c r="L341" s="24"/>
      <c r="M341" s="24"/>
    </row>
    <row r="342" spans="1:13" x14ac:dyDescent="0.25">
      <c r="A342" s="22"/>
      <c r="B342" s="29"/>
      <c r="C342" s="145"/>
      <c r="D342" s="22"/>
      <c r="E342" s="22"/>
      <c r="F342" s="27"/>
      <c r="G342" s="22"/>
      <c r="H342" s="22"/>
      <c r="I342" s="22"/>
      <c r="J342" s="22"/>
      <c r="K342" s="24"/>
      <c r="L342" s="24"/>
      <c r="M342" s="24"/>
    </row>
    <row r="343" spans="1:13" x14ac:dyDescent="0.25">
      <c r="A343" s="22"/>
      <c r="B343" s="29"/>
      <c r="C343" s="145"/>
      <c r="D343" s="22"/>
      <c r="E343" s="22"/>
      <c r="F343" s="27"/>
      <c r="G343" s="22"/>
      <c r="H343" s="22"/>
      <c r="I343" s="22"/>
      <c r="J343" s="22"/>
      <c r="K343" s="24"/>
      <c r="L343" s="24"/>
      <c r="M343" s="24"/>
    </row>
    <row r="344" spans="1:13" x14ac:dyDescent="0.25">
      <c r="A344" s="22"/>
      <c r="B344" s="29"/>
      <c r="C344" s="145"/>
      <c r="D344" s="22"/>
      <c r="E344" s="22"/>
      <c r="F344" s="27"/>
      <c r="G344" s="22"/>
      <c r="H344" s="22"/>
      <c r="I344" s="22"/>
      <c r="J344" s="22"/>
      <c r="K344" s="24"/>
      <c r="L344" s="24"/>
      <c r="M344" s="24"/>
    </row>
    <row r="345" spans="1:13" x14ac:dyDescent="0.25">
      <c r="A345" s="22"/>
      <c r="B345" s="29"/>
      <c r="C345" s="145"/>
      <c r="D345" s="22"/>
      <c r="E345" s="22"/>
      <c r="F345" s="27"/>
      <c r="G345" s="22"/>
      <c r="H345" s="22"/>
      <c r="I345" s="22"/>
      <c r="J345" s="22"/>
      <c r="K345" s="24"/>
      <c r="L345" s="24"/>
      <c r="M345" s="24"/>
    </row>
    <row r="346" spans="1:13" x14ac:dyDescent="0.25">
      <c r="A346" s="22"/>
      <c r="B346" s="29"/>
      <c r="C346" s="145"/>
      <c r="D346" s="22"/>
      <c r="E346" s="22"/>
      <c r="F346" s="27"/>
      <c r="G346" s="22"/>
      <c r="H346" s="22"/>
      <c r="I346" s="22"/>
      <c r="J346" s="22"/>
      <c r="K346" s="24"/>
      <c r="L346" s="24"/>
      <c r="M346" s="24"/>
    </row>
    <row r="347" spans="1:13" x14ac:dyDescent="0.25">
      <c r="A347" s="22"/>
      <c r="B347" s="29"/>
      <c r="C347" s="145"/>
      <c r="D347" s="22"/>
      <c r="E347" s="22"/>
      <c r="F347" s="27"/>
      <c r="G347" s="22"/>
      <c r="H347" s="22"/>
      <c r="I347" s="22"/>
      <c r="J347" s="22"/>
      <c r="K347" s="24"/>
      <c r="L347" s="24"/>
      <c r="M347" s="24"/>
    </row>
    <row r="348" spans="1:13" x14ac:dyDescent="0.25">
      <c r="A348" s="22"/>
      <c r="B348" s="29"/>
      <c r="C348" s="145"/>
      <c r="D348" s="22"/>
      <c r="E348" s="22"/>
      <c r="F348" s="27"/>
      <c r="G348" s="22"/>
      <c r="H348" s="22"/>
      <c r="I348" s="22"/>
      <c r="J348" s="22"/>
      <c r="K348" s="24"/>
      <c r="L348" s="24"/>
      <c r="M348" s="24"/>
    </row>
    <row r="349" spans="1:13" x14ac:dyDescent="0.25">
      <c r="A349" s="22"/>
      <c r="B349" s="29"/>
      <c r="C349" s="145"/>
      <c r="D349" s="22"/>
      <c r="E349" s="22"/>
      <c r="F349" s="27"/>
      <c r="G349" s="22"/>
      <c r="H349" s="22"/>
      <c r="I349" s="22"/>
      <c r="J349" s="22"/>
      <c r="K349" s="24"/>
      <c r="L349" s="24"/>
      <c r="M349" s="24"/>
    </row>
    <row r="350" spans="1:13" x14ac:dyDescent="0.25">
      <c r="A350" s="22"/>
      <c r="B350" s="29"/>
      <c r="C350" s="145"/>
      <c r="D350" s="22"/>
      <c r="E350" s="22"/>
      <c r="F350" s="27"/>
      <c r="G350" s="22"/>
      <c r="H350" s="22"/>
      <c r="I350" s="22"/>
      <c r="J350" s="22"/>
      <c r="K350" s="24"/>
      <c r="L350" s="24"/>
      <c r="M350" s="24"/>
    </row>
    <row r="351" spans="1:13" x14ac:dyDescent="0.25">
      <c r="A351" s="22"/>
      <c r="B351" s="29"/>
      <c r="C351" s="145"/>
      <c r="D351" s="22"/>
      <c r="E351" s="22"/>
      <c r="F351" s="27"/>
      <c r="G351" s="22"/>
      <c r="H351" s="22"/>
      <c r="I351" s="22"/>
      <c r="J351" s="22"/>
      <c r="K351" s="24"/>
      <c r="L351" s="24"/>
      <c r="M351" s="24"/>
    </row>
    <row r="352" spans="1:13" x14ac:dyDescent="0.25">
      <c r="A352" s="22"/>
      <c r="B352" s="29"/>
      <c r="C352" s="145"/>
      <c r="D352" s="22"/>
      <c r="E352" s="22"/>
      <c r="F352" s="27"/>
      <c r="G352" s="22"/>
      <c r="H352" s="22"/>
      <c r="I352" s="22"/>
      <c r="J352" s="22"/>
      <c r="K352" s="24"/>
      <c r="L352" s="24"/>
      <c r="M352" s="24"/>
    </row>
    <row r="353" spans="1:13" x14ac:dyDescent="0.25">
      <c r="A353" s="22"/>
      <c r="B353" s="29"/>
      <c r="C353" s="145"/>
      <c r="D353" s="22"/>
      <c r="E353" s="22"/>
      <c r="F353" s="27"/>
      <c r="G353" s="22"/>
      <c r="H353" s="22"/>
      <c r="I353" s="22"/>
      <c r="J353" s="22"/>
      <c r="K353" s="24"/>
      <c r="L353" s="24"/>
      <c r="M353" s="24"/>
    </row>
    <row r="354" spans="1:13" x14ac:dyDescent="0.25">
      <c r="A354" s="22"/>
      <c r="B354" s="29"/>
      <c r="C354" s="145"/>
      <c r="D354" s="22"/>
      <c r="E354" s="22"/>
      <c r="F354" s="27"/>
      <c r="G354" s="22"/>
      <c r="H354" s="22"/>
      <c r="I354" s="22"/>
      <c r="J354" s="22"/>
      <c r="K354" s="24"/>
      <c r="L354" s="24"/>
      <c r="M354" s="24"/>
    </row>
    <row r="355" spans="1:13" x14ac:dyDescent="0.25">
      <c r="A355" s="22"/>
      <c r="B355" s="29"/>
      <c r="C355" s="145"/>
      <c r="D355" s="22"/>
      <c r="E355" s="22"/>
      <c r="F355" s="27"/>
      <c r="G355" s="22"/>
      <c r="H355" s="22"/>
      <c r="I355" s="22"/>
      <c r="J355" s="22"/>
      <c r="K355" s="24"/>
      <c r="L355" s="24"/>
      <c r="M355" s="24"/>
    </row>
    <row r="356" spans="1:13" x14ac:dyDescent="0.25">
      <c r="A356" s="22"/>
      <c r="B356" s="29"/>
      <c r="C356" s="145"/>
      <c r="D356" s="22"/>
      <c r="E356" s="22"/>
      <c r="F356" s="27"/>
      <c r="G356" s="22"/>
      <c r="H356" s="22"/>
      <c r="I356" s="22"/>
      <c r="J356" s="22"/>
      <c r="K356" s="24"/>
      <c r="L356" s="24"/>
      <c r="M356" s="24"/>
    </row>
    <row r="357" spans="1:13" x14ac:dyDescent="0.25">
      <c r="A357" s="22"/>
      <c r="B357" s="29"/>
      <c r="C357" s="145"/>
      <c r="D357" s="22"/>
      <c r="E357" s="22"/>
      <c r="F357" s="27"/>
      <c r="G357" s="22"/>
      <c r="H357" s="22"/>
      <c r="I357" s="22"/>
      <c r="J357" s="22"/>
      <c r="K357" s="24"/>
      <c r="L357" s="24"/>
      <c r="M357" s="24"/>
    </row>
    <row r="358" spans="1:13" x14ac:dyDescent="0.25">
      <c r="A358" s="22"/>
      <c r="B358" s="29"/>
      <c r="C358" s="145"/>
      <c r="D358" s="22"/>
      <c r="E358" s="22"/>
      <c r="F358" s="27"/>
      <c r="G358" s="22"/>
      <c r="H358" s="22"/>
      <c r="I358" s="22"/>
      <c r="J358" s="22"/>
      <c r="K358" s="24"/>
      <c r="L358" s="24"/>
      <c r="M358" s="24"/>
    </row>
    <row r="359" spans="1:13" x14ac:dyDescent="0.25">
      <c r="A359" s="22"/>
      <c r="B359" s="29"/>
      <c r="C359" s="145"/>
      <c r="D359" s="22"/>
      <c r="E359" s="22"/>
      <c r="F359" s="27"/>
      <c r="G359" s="22"/>
      <c r="H359" s="22"/>
      <c r="I359" s="22"/>
      <c r="J359" s="22"/>
      <c r="K359" s="24"/>
      <c r="L359" s="24"/>
      <c r="M359" s="24"/>
    </row>
    <row r="360" spans="1:13" x14ac:dyDescent="0.25">
      <c r="A360" s="22"/>
      <c r="B360" s="29"/>
      <c r="C360" s="145"/>
      <c r="D360" s="22"/>
      <c r="E360" s="22"/>
      <c r="F360" s="27"/>
      <c r="G360" s="22"/>
      <c r="H360" s="22"/>
      <c r="I360" s="22"/>
      <c r="J360" s="22"/>
      <c r="K360" s="24"/>
      <c r="L360" s="24"/>
      <c r="M360" s="24"/>
    </row>
    <row r="361" spans="1:13" x14ac:dyDescent="0.25">
      <c r="A361" s="22"/>
      <c r="B361" s="29"/>
      <c r="C361" s="145"/>
      <c r="D361" s="22"/>
      <c r="E361" s="22"/>
      <c r="F361" s="27"/>
      <c r="G361" s="22"/>
      <c r="H361" s="22"/>
      <c r="I361" s="22"/>
      <c r="J361" s="22"/>
      <c r="K361" s="24"/>
      <c r="L361" s="24"/>
      <c r="M361" s="24"/>
    </row>
    <row r="362" spans="1:13" x14ac:dyDescent="0.25">
      <c r="A362" s="22"/>
      <c r="B362" s="29"/>
      <c r="C362" s="145"/>
      <c r="D362" s="22"/>
      <c r="E362" s="22"/>
      <c r="F362" s="27"/>
      <c r="G362" s="22"/>
      <c r="H362" s="22"/>
      <c r="I362" s="22"/>
      <c r="J362" s="22"/>
      <c r="K362" s="24"/>
      <c r="L362" s="24"/>
      <c r="M362" s="24"/>
    </row>
    <row r="363" spans="1:13" x14ac:dyDescent="0.25">
      <c r="A363" s="22"/>
      <c r="B363" s="29"/>
      <c r="C363" s="145"/>
      <c r="D363" s="22"/>
      <c r="E363" s="22"/>
      <c r="F363" s="27"/>
      <c r="G363" s="22"/>
      <c r="H363" s="22"/>
      <c r="I363" s="22"/>
      <c r="J363" s="22"/>
      <c r="K363" s="24"/>
      <c r="L363" s="24"/>
      <c r="M363" s="24"/>
    </row>
    <row r="364" spans="1:13" x14ac:dyDescent="0.25">
      <c r="A364" s="22"/>
      <c r="B364" s="29"/>
      <c r="C364" s="145"/>
      <c r="D364" s="22"/>
      <c r="E364" s="22"/>
      <c r="F364" s="27"/>
      <c r="G364" s="22"/>
      <c r="H364" s="22"/>
      <c r="I364" s="22"/>
      <c r="J364" s="22"/>
      <c r="K364" s="24"/>
      <c r="L364" s="24"/>
      <c r="M364" s="24"/>
    </row>
    <row r="365" spans="1:13" x14ac:dyDescent="0.25">
      <c r="A365" s="22"/>
      <c r="B365" s="29"/>
      <c r="C365" s="145"/>
      <c r="D365" s="22"/>
      <c r="E365" s="22"/>
      <c r="F365" s="27"/>
      <c r="G365" s="22"/>
      <c r="H365" s="22"/>
      <c r="I365" s="22"/>
      <c r="J365" s="22"/>
      <c r="K365" s="24"/>
      <c r="L365" s="24"/>
      <c r="M365" s="24"/>
    </row>
    <row r="366" spans="1:13" x14ac:dyDescent="0.25">
      <c r="A366" s="22"/>
      <c r="B366" s="29"/>
      <c r="C366" s="145"/>
      <c r="D366" s="22"/>
      <c r="E366" s="22"/>
      <c r="F366" s="27"/>
      <c r="G366" s="22"/>
      <c r="H366" s="22"/>
      <c r="I366" s="22"/>
      <c r="J366" s="22"/>
      <c r="K366" s="24"/>
      <c r="L366" s="24"/>
      <c r="M366" s="24"/>
    </row>
    <row r="367" spans="1:13" x14ac:dyDescent="0.25">
      <c r="A367" s="22"/>
      <c r="B367" s="29"/>
      <c r="C367" s="145"/>
      <c r="D367" s="22"/>
      <c r="E367" s="22"/>
      <c r="F367" s="27"/>
      <c r="G367" s="22"/>
      <c r="H367" s="22"/>
      <c r="I367" s="22"/>
      <c r="J367" s="22"/>
      <c r="K367" s="24"/>
      <c r="L367" s="24"/>
      <c r="M367" s="24"/>
    </row>
    <row r="368" spans="1:13" x14ac:dyDescent="0.25">
      <c r="A368" s="22"/>
      <c r="B368" s="29"/>
      <c r="C368" s="145"/>
      <c r="D368" s="22"/>
      <c r="E368" s="22"/>
      <c r="F368" s="27"/>
      <c r="G368" s="22"/>
      <c r="H368" s="22"/>
      <c r="I368" s="22"/>
      <c r="J368" s="22"/>
      <c r="K368" s="24"/>
      <c r="L368" s="24"/>
      <c r="M368" s="24"/>
    </row>
    <row r="369" spans="1:13" x14ac:dyDescent="0.25">
      <c r="A369" s="22"/>
      <c r="B369" s="29"/>
      <c r="C369" s="145"/>
      <c r="D369" s="22"/>
      <c r="E369" s="22"/>
      <c r="F369" s="27"/>
      <c r="G369" s="22"/>
      <c r="H369" s="22"/>
      <c r="I369" s="22"/>
      <c r="J369" s="22"/>
      <c r="K369" s="24"/>
      <c r="L369" s="24"/>
      <c r="M369" s="24"/>
    </row>
    <row r="370" spans="1:13" x14ac:dyDescent="0.25">
      <c r="A370" s="22"/>
      <c r="B370" s="29"/>
      <c r="C370" s="145"/>
      <c r="D370" s="22"/>
      <c r="E370" s="22"/>
      <c r="F370" s="27"/>
      <c r="G370" s="22"/>
      <c r="H370" s="22"/>
      <c r="I370" s="22"/>
      <c r="J370" s="22"/>
      <c r="K370" s="24"/>
      <c r="L370" s="24"/>
      <c r="M370" s="24"/>
    </row>
    <row r="371" spans="1:13" x14ac:dyDescent="0.25">
      <c r="A371" s="22"/>
      <c r="B371" s="29"/>
      <c r="C371" s="145"/>
      <c r="D371" s="22"/>
      <c r="E371" s="22"/>
      <c r="F371" s="27"/>
      <c r="G371" s="22"/>
      <c r="H371" s="22"/>
      <c r="I371" s="22"/>
      <c r="J371" s="22"/>
      <c r="K371" s="24"/>
      <c r="L371" s="24"/>
      <c r="M371" s="24"/>
    </row>
    <row r="372" spans="1:13" x14ac:dyDescent="0.25">
      <c r="A372" s="22"/>
      <c r="B372" s="29"/>
      <c r="C372" s="145"/>
      <c r="D372" s="22"/>
      <c r="E372" s="22"/>
      <c r="F372" s="27"/>
      <c r="G372" s="22"/>
      <c r="H372" s="22"/>
      <c r="I372" s="22"/>
      <c r="J372" s="22"/>
      <c r="K372" s="24"/>
      <c r="L372" s="24"/>
      <c r="M372" s="24"/>
    </row>
    <row r="373" spans="1:13" x14ac:dyDescent="0.25">
      <c r="A373" s="22"/>
      <c r="B373" s="29"/>
      <c r="C373" s="145"/>
      <c r="D373" s="22"/>
      <c r="E373" s="22"/>
      <c r="F373" s="27"/>
      <c r="G373" s="22"/>
      <c r="H373" s="22"/>
      <c r="I373" s="22"/>
      <c r="J373" s="22"/>
      <c r="K373" s="24"/>
      <c r="L373" s="24"/>
      <c r="M373" s="24"/>
    </row>
    <row r="374" spans="1:13" x14ac:dyDescent="0.25">
      <c r="A374" s="22"/>
      <c r="B374" s="29"/>
      <c r="C374" s="145"/>
      <c r="D374" s="22"/>
      <c r="E374" s="22"/>
      <c r="F374" s="27"/>
      <c r="G374" s="22"/>
      <c r="H374" s="22"/>
      <c r="I374" s="22"/>
      <c r="J374" s="22"/>
      <c r="K374" s="24"/>
      <c r="L374" s="24"/>
      <c r="M374" s="24"/>
    </row>
    <row r="375" spans="1:13" x14ac:dyDescent="0.25">
      <c r="A375" s="22"/>
      <c r="B375" s="29"/>
      <c r="C375" s="145"/>
      <c r="D375" s="22"/>
      <c r="E375" s="22"/>
      <c r="F375" s="27"/>
      <c r="G375" s="22"/>
      <c r="H375" s="22"/>
      <c r="I375" s="22"/>
      <c r="J375" s="22"/>
      <c r="K375" s="24"/>
      <c r="L375" s="24"/>
      <c r="M375" s="24"/>
    </row>
    <row r="376" spans="1:13" x14ac:dyDescent="0.25">
      <c r="A376" s="22"/>
      <c r="B376" s="29"/>
      <c r="C376" s="145"/>
      <c r="D376" s="22"/>
      <c r="E376" s="22"/>
      <c r="F376" s="27"/>
      <c r="G376" s="22"/>
      <c r="H376" s="22"/>
      <c r="I376" s="22"/>
      <c r="J376" s="22"/>
      <c r="K376" s="24"/>
      <c r="L376" s="24"/>
      <c r="M376" s="24"/>
    </row>
    <row r="377" spans="1:13" x14ac:dyDescent="0.25">
      <c r="A377" s="22"/>
      <c r="B377" s="29"/>
      <c r="C377" s="145"/>
      <c r="D377" s="22"/>
      <c r="E377" s="22"/>
      <c r="F377" s="27"/>
      <c r="G377" s="22"/>
      <c r="H377" s="22"/>
      <c r="I377" s="22"/>
      <c r="J377" s="22"/>
      <c r="K377" s="24"/>
      <c r="L377" s="24"/>
      <c r="M377" s="24"/>
    </row>
    <row r="378" spans="1:13" x14ac:dyDescent="0.25">
      <c r="A378" s="22"/>
      <c r="B378" s="29"/>
      <c r="C378" s="145"/>
      <c r="D378" s="22"/>
      <c r="E378" s="22"/>
      <c r="F378" s="27"/>
      <c r="G378" s="22"/>
      <c r="H378" s="22"/>
      <c r="I378" s="22"/>
      <c r="J378" s="22"/>
      <c r="K378" s="24"/>
      <c r="L378" s="24"/>
      <c r="M378" s="24"/>
    </row>
    <row r="379" spans="1:13" x14ac:dyDescent="0.25">
      <c r="A379" s="22"/>
      <c r="B379" s="29"/>
      <c r="C379" s="145"/>
      <c r="D379" s="22"/>
      <c r="E379" s="22"/>
      <c r="F379" s="27"/>
      <c r="G379" s="22"/>
      <c r="H379" s="22"/>
      <c r="I379" s="22"/>
      <c r="J379" s="22"/>
      <c r="K379" s="24"/>
      <c r="L379" s="24"/>
      <c r="M379" s="24"/>
    </row>
    <row r="380" spans="1:13" x14ac:dyDescent="0.25">
      <c r="A380" s="22"/>
      <c r="B380" s="29"/>
      <c r="C380" s="145"/>
      <c r="D380" s="22"/>
      <c r="E380" s="22"/>
      <c r="F380" s="27"/>
      <c r="G380" s="22"/>
      <c r="H380" s="22"/>
      <c r="I380" s="22"/>
      <c r="J380" s="22"/>
      <c r="K380" s="24"/>
      <c r="L380" s="24"/>
      <c r="M380" s="24"/>
    </row>
    <row r="381" spans="1:13" x14ac:dyDescent="0.25">
      <c r="A381" s="22"/>
      <c r="B381" s="29"/>
      <c r="C381" s="145"/>
      <c r="D381" s="22"/>
      <c r="E381" s="22"/>
      <c r="F381" s="27"/>
      <c r="G381" s="22"/>
      <c r="H381" s="22"/>
      <c r="I381" s="22"/>
      <c r="J381" s="22"/>
      <c r="K381" s="24"/>
      <c r="L381" s="24"/>
      <c r="M381" s="24"/>
    </row>
    <row r="382" spans="1:13" x14ac:dyDescent="0.25">
      <c r="A382" s="22"/>
      <c r="B382" s="29"/>
      <c r="C382" s="145"/>
      <c r="D382" s="22"/>
      <c r="E382" s="22"/>
      <c r="F382" s="27"/>
      <c r="G382" s="22"/>
      <c r="H382" s="22"/>
      <c r="I382" s="22"/>
      <c r="J382" s="22"/>
      <c r="K382" s="24"/>
      <c r="L382" s="24"/>
      <c r="M382" s="24"/>
    </row>
    <row r="383" spans="1:13" x14ac:dyDescent="0.25">
      <c r="A383" s="22"/>
      <c r="B383" s="29"/>
      <c r="C383" s="145"/>
      <c r="D383" s="22"/>
      <c r="E383" s="22"/>
      <c r="F383" s="27"/>
      <c r="G383" s="22"/>
      <c r="H383" s="22"/>
      <c r="I383" s="22"/>
      <c r="J383" s="22"/>
      <c r="K383" s="24"/>
      <c r="L383" s="24"/>
      <c r="M383" s="24"/>
    </row>
    <row r="384" spans="1:13" x14ac:dyDescent="0.25">
      <c r="A384" s="22"/>
      <c r="B384" s="29"/>
      <c r="C384" s="145"/>
      <c r="D384" s="22"/>
      <c r="E384" s="22"/>
      <c r="F384" s="27"/>
      <c r="G384" s="22"/>
      <c r="H384" s="22"/>
      <c r="I384" s="22"/>
      <c r="J384" s="22"/>
      <c r="K384" s="24"/>
      <c r="L384" s="24"/>
      <c r="M384" s="24"/>
    </row>
    <row r="385" spans="1:13" x14ac:dyDescent="0.25">
      <c r="A385" s="22"/>
      <c r="B385" s="29"/>
      <c r="C385" s="145"/>
      <c r="D385" s="22"/>
      <c r="E385" s="22"/>
      <c r="F385" s="27"/>
      <c r="G385" s="22"/>
      <c r="H385" s="22"/>
      <c r="I385" s="22"/>
      <c r="J385" s="22"/>
      <c r="K385" s="24"/>
      <c r="L385" s="24"/>
      <c r="M385" s="24"/>
    </row>
    <row r="386" spans="1:13" x14ac:dyDescent="0.25">
      <c r="A386" s="22"/>
      <c r="B386" s="29"/>
      <c r="C386" s="145"/>
      <c r="D386" s="22"/>
      <c r="E386" s="22"/>
      <c r="F386" s="27"/>
      <c r="G386" s="22"/>
      <c r="H386" s="22"/>
      <c r="I386" s="22"/>
      <c r="J386" s="22"/>
      <c r="K386" s="24"/>
      <c r="L386" s="24"/>
      <c r="M386" s="24"/>
    </row>
    <row r="387" spans="1:13" x14ac:dyDescent="0.25">
      <c r="A387" s="22"/>
      <c r="B387" s="29"/>
      <c r="C387" s="145"/>
      <c r="D387" s="22"/>
      <c r="E387" s="22"/>
      <c r="F387" s="27"/>
      <c r="G387" s="22"/>
      <c r="H387" s="22"/>
      <c r="I387" s="22"/>
      <c r="J387" s="22"/>
      <c r="K387" s="24"/>
      <c r="L387" s="24"/>
      <c r="M387" s="24"/>
    </row>
    <row r="388" spans="1:13" x14ac:dyDescent="0.25">
      <c r="A388" s="22"/>
      <c r="B388" s="29"/>
      <c r="C388" s="145"/>
      <c r="D388" s="22"/>
      <c r="E388" s="22"/>
      <c r="F388" s="27"/>
      <c r="G388" s="22"/>
      <c r="H388" s="22"/>
      <c r="I388" s="22"/>
      <c r="J388" s="22"/>
      <c r="K388" s="24"/>
      <c r="L388" s="24"/>
      <c r="M388" s="24"/>
    </row>
    <row r="389" spans="1:13" x14ac:dyDescent="0.25">
      <c r="A389" s="22"/>
      <c r="B389" s="29"/>
      <c r="C389" s="145"/>
      <c r="D389" s="22"/>
      <c r="E389" s="22"/>
      <c r="F389" s="27"/>
      <c r="G389" s="22"/>
      <c r="H389" s="22"/>
      <c r="I389" s="22"/>
      <c r="J389" s="22"/>
      <c r="K389" s="24"/>
      <c r="L389" s="24"/>
      <c r="M389" s="24"/>
    </row>
    <row r="390" spans="1:13" x14ac:dyDescent="0.25">
      <c r="A390" s="22"/>
      <c r="B390" s="29"/>
      <c r="C390" s="145"/>
      <c r="D390" s="22"/>
      <c r="E390" s="22"/>
      <c r="F390" s="27"/>
      <c r="G390" s="22"/>
      <c r="H390" s="22"/>
      <c r="I390" s="22"/>
      <c r="J390" s="22"/>
      <c r="K390" s="24"/>
      <c r="L390" s="24"/>
      <c r="M390" s="24"/>
    </row>
    <row r="391" spans="1:13" x14ac:dyDescent="0.25">
      <c r="A391" s="22"/>
      <c r="B391" s="29"/>
      <c r="C391" s="145"/>
      <c r="D391" s="22"/>
      <c r="E391" s="22"/>
      <c r="F391" s="27"/>
      <c r="G391" s="22"/>
      <c r="H391" s="22"/>
      <c r="I391" s="22"/>
      <c r="J391" s="22"/>
      <c r="K391" s="24"/>
      <c r="L391" s="24"/>
      <c r="M391" s="24"/>
    </row>
    <row r="392" spans="1:13" x14ac:dyDescent="0.25">
      <c r="A392" s="22"/>
      <c r="B392" s="29"/>
      <c r="C392" s="145"/>
      <c r="D392" s="22"/>
      <c r="E392" s="22"/>
      <c r="F392" s="27"/>
      <c r="G392" s="22"/>
      <c r="H392" s="22"/>
      <c r="I392" s="22"/>
      <c r="J392" s="22"/>
      <c r="K392" s="24"/>
      <c r="L392" s="24"/>
      <c r="M392" s="24"/>
    </row>
    <row r="393" spans="1:13" x14ac:dyDescent="0.25">
      <c r="A393" s="22"/>
      <c r="B393" s="29"/>
      <c r="C393" s="145"/>
      <c r="D393" s="22"/>
      <c r="E393" s="22"/>
      <c r="F393" s="27"/>
      <c r="G393" s="22"/>
      <c r="H393" s="22"/>
      <c r="I393" s="22"/>
      <c r="J393" s="22"/>
      <c r="K393" s="24"/>
      <c r="L393" s="24"/>
      <c r="M393" s="24"/>
    </row>
    <row r="394" spans="1:13" x14ac:dyDescent="0.25">
      <c r="A394" s="22"/>
      <c r="B394" s="29"/>
      <c r="C394" s="145"/>
      <c r="D394" s="22"/>
      <c r="E394" s="22"/>
      <c r="F394" s="27"/>
      <c r="G394" s="22"/>
      <c r="H394" s="22"/>
      <c r="I394" s="22"/>
      <c r="J394" s="22"/>
      <c r="K394" s="24"/>
      <c r="L394" s="24"/>
      <c r="M394" s="24"/>
    </row>
    <row r="395" spans="1:13" x14ac:dyDescent="0.25">
      <c r="A395" s="22"/>
      <c r="B395" s="29"/>
      <c r="C395" s="145"/>
      <c r="D395" s="22"/>
      <c r="E395" s="22"/>
      <c r="F395" s="27"/>
      <c r="G395" s="22"/>
      <c r="H395" s="22"/>
      <c r="I395" s="22"/>
      <c r="J395" s="22"/>
      <c r="K395" s="24"/>
      <c r="L395" s="24"/>
      <c r="M395" s="24"/>
    </row>
    <row r="396" spans="1:13" x14ac:dyDescent="0.25">
      <c r="A396" s="22"/>
      <c r="B396" s="29"/>
      <c r="C396" s="145"/>
      <c r="D396" s="22"/>
      <c r="E396" s="22"/>
      <c r="F396" s="27"/>
      <c r="G396" s="22"/>
      <c r="H396" s="22"/>
      <c r="I396" s="22"/>
      <c r="J396" s="22"/>
      <c r="K396" s="24"/>
      <c r="L396" s="24"/>
      <c r="M396" s="24"/>
    </row>
    <row r="397" spans="1:13" x14ac:dyDescent="0.25">
      <c r="A397" s="22"/>
      <c r="B397" s="29"/>
      <c r="C397" s="145"/>
      <c r="D397" s="22"/>
      <c r="E397" s="22"/>
      <c r="F397" s="27"/>
      <c r="G397" s="22"/>
      <c r="H397" s="22"/>
      <c r="I397" s="22"/>
      <c r="J397" s="22"/>
      <c r="K397" s="24"/>
      <c r="L397" s="24"/>
      <c r="M397" s="24"/>
    </row>
    <row r="398" spans="1:13" x14ac:dyDescent="0.25">
      <c r="A398" s="22"/>
      <c r="B398" s="29"/>
      <c r="C398" s="145"/>
      <c r="D398" s="22"/>
      <c r="E398" s="22"/>
      <c r="F398" s="27"/>
      <c r="G398" s="22"/>
      <c r="H398" s="22"/>
      <c r="I398" s="22"/>
      <c r="J398" s="22"/>
      <c r="K398" s="24"/>
      <c r="L398" s="24"/>
      <c r="M398" s="24"/>
    </row>
    <row r="399" spans="1:13" x14ac:dyDescent="0.25">
      <c r="A399" s="22"/>
      <c r="B399" s="29"/>
      <c r="C399" s="145"/>
      <c r="D399" s="22"/>
      <c r="E399" s="22"/>
      <c r="F399" s="27"/>
      <c r="G399" s="22"/>
      <c r="H399" s="22"/>
      <c r="I399" s="22"/>
      <c r="J399" s="22"/>
      <c r="K399" s="24"/>
      <c r="L399" s="24"/>
      <c r="M399" s="24"/>
    </row>
    <row r="400" spans="1:13" x14ac:dyDescent="0.25">
      <c r="A400" s="22"/>
      <c r="B400" s="29"/>
      <c r="C400" s="145"/>
      <c r="D400" s="22"/>
      <c r="E400" s="22"/>
      <c r="F400" s="27"/>
      <c r="G400" s="22"/>
      <c r="H400" s="22"/>
      <c r="I400" s="22"/>
      <c r="J400" s="22"/>
      <c r="K400" s="24"/>
      <c r="L400" s="24"/>
      <c r="M400" s="24"/>
    </row>
    <row r="401" spans="1:13" x14ac:dyDescent="0.25">
      <c r="A401" s="22"/>
      <c r="B401" s="29"/>
      <c r="C401" s="145"/>
      <c r="D401" s="22"/>
      <c r="E401" s="22"/>
      <c r="F401" s="27"/>
      <c r="G401" s="22"/>
      <c r="H401" s="22"/>
      <c r="I401" s="22"/>
      <c r="J401" s="22"/>
      <c r="K401" s="24"/>
      <c r="L401" s="24"/>
      <c r="M401" s="24"/>
    </row>
    <row r="402" spans="1:13" x14ac:dyDescent="0.25">
      <c r="A402" s="22"/>
      <c r="B402" s="29"/>
      <c r="C402" s="145"/>
      <c r="D402" s="22"/>
      <c r="E402" s="22"/>
      <c r="F402" s="27"/>
      <c r="G402" s="22"/>
      <c r="H402" s="22"/>
      <c r="I402" s="22"/>
      <c r="J402" s="22"/>
      <c r="K402" s="24"/>
      <c r="L402" s="24"/>
      <c r="M402" s="24"/>
    </row>
    <row r="403" spans="1:13" x14ac:dyDescent="0.25">
      <c r="A403" s="22"/>
      <c r="B403" s="29"/>
      <c r="C403" s="145"/>
      <c r="D403" s="22"/>
      <c r="E403" s="22"/>
      <c r="F403" s="27"/>
      <c r="G403" s="22"/>
      <c r="H403" s="22"/>
      <c r="I403" s="22"/>
      <c r="J403" s="22"/>
      <c r="K403" s="24"/>
      <c r="L403" s="24"/>
      <c r="M403" s="24"/>
    </row>
    <row r="404" spans="1:13" x14ac:dyDescent="0.25">
      <c r="A404" s="22"/>
      <c r="B404" s="29"/>
      <c r="C404" s="145"/>
      <c r="D404" s="22"/>
      <c r="E404" s="22"/>
      <c r="F404" s="27"/>
      <c r="G404" s="22"/>
      <c r="H404" s="22"/>
      <c r="I404" s="22"/>
      <c r="J404" s="22"/>
      <c r="K404" s="24"/>
      <c r="L404" s="24"/>
      <c r="M404" s="24"/>
    </row>
    <row r="405" spans="1:13" x14ac:dyDescent="0.25">
      <c r="A405" s="22"/>
      <c r="B405" s="29"/>
      <c r="C405" s="145"/>
      <c r="D405" s="22"/>
      <c r="E405" s="22"/>
      <c r="F405" s="27"/>
      <c r="G405" s="22"/>
      <c r="H405" s="22"/>
      <c r="I405" s="22"/>
      <c r="J405" s="22"/>
      <c r="K405" s="24"/>
      <c r="L405" s="24"/>
      <c r="M405" s="24"/>
    </row>
    <row r="406" spans="1:13" x14ac:dyDescent="0.25">
      <c r="A406" s="22"/>
      <c r="B406" s="29"/>
      <c r="C406" s="145"/>
      <c r="D406" s="22"/>
      <c r="E406" s="22"/>
      <c r="F406" s="27"/>
      <c r="G406" s="22"/>
      <c r="H406" s="22"/>
      <c r="I406" s="22"/>
      <c r="J406" s="22"/>
      <c r="K406" s="24"/>
      <c r="L406" s="24"/>
      <c r="M406" s="24"/>
    </row>
    <row r="407" spans="1:13" x14ac:dyDescent="0.25">
      <c r="A407" s="22"/>
      <c r="B407" s="29"/>
      <c r="C407" s="145"/>
      <c r="D407" s="22"/>
      <c r="E407" s="22"/>
      <c r="F407" s="27"/>
      <c r="G407" s="22"/>
      <c r="H407" s="22"/>
      <c r="I407" s="22"/>
      <c r="J407" s="22"/>
      <c r="K407" s="24"/>
      <c r="L407" s="24"/>
      <c r="M407" s="24"/>
    </row>
    <row r="408" spans="1:13" x14ac:dyDescent="0.25">
      <c r="A408" s="22"/>
      <c r="B408" s="29"/>
      <c r="C408" s="145"/>
      <c r="D408" s="22"/>
      <c r="E408" s="22"/>
      <c r="F408" s="27"/>
      <c r="G408" s="22"/>
      <c r="H408" s="22"/>
      <c r="I408" s="22"/>
      <c r="J408" s="22"/>
      <c r="K408" s="24"/>
      <c r="L408" s="24"/>
      <c r="M408" s="24"/>
    </row>
    <row r="409" spans="1:13" x14ac:dyDescent="0.25">
      <c r="A409" s="22"/>
      <c r="B409" s="29"/>
      <c r="C409" s="145"/>
      <c r="D409" s="22"/>
      <c r="E409" s="22"/>
      <c r="F409" s="27"/>
      <c r="G409" s="22"/>
      <c r="H409" s="22"/>
      <c r="I409" s="22"/>
      <c r="J409" s="22"/>
      <c r="K409" s="24"/>
      <c r="L409" s="24"/>
      <c r="M409" s="24"/>
    </row>
    <row r="410" spans="1:13" x14ac:dyDescent="0.25">
      <c r="A410" s="22"/>
      <c r="B410" s="29"/>
      <c r="C410" s="145"/>
      <c r="D410" s="22"/>
      <c r="E410" s="22"/>
      <c r="F410" s="27"/>
      <c r="G410" s="22"/>
      <c r="H410" s="22"/>
      <c r="I410" s="22"/>
      <c r="J410" s="22"/>
      <c r="K410" s="24"/>
      <c r="L410" s="24"/>
      <c r="M410" s="24"/>
    </row>
    <row r="411" spans="1:13" x14ac:dyDescent="0.25">
      <c r="A411" s="22"/>
      <c r="B411" s="29"/>
      <c r="C411" s="145"/>
      <c r="D411" s="22"/>
      <c r="E411" s="22"/>
      <c r="F411" s="27"/>
      <c r="G411" s="22"/>
      <c r="H411" s="22"/>
      <c r="I411" s="22"/>
      <c r="J411" s="22"/>
      <c r="K411" s="24"/>
      <c r="L411" s="24"/>
      <c r="M411" s="24"/>
    </row>
    <row r="412" spans="1:13" x14ac:dyDescent="0.25">
      <c r="A412" s="22"/>
      <c r="B412" s="29"/>
      <c r="C412" s="145"/>
      <c r="D412" s="22"/>
      <c r="E412" s="22"/>
      <c r="F412" s="27"/>
      <c r="G412" s="22"/>
      <c r="H412" s="22"/>
      <c r="I412" s="22"/>
      <c r="J412" s="22"/>
      <c r="K412" s="24"/>
      <c r="L412" s="24"/>
      <c r="M412" s="24"/>
    </row>
    <row r="413" spans="1:13" x14ac:dyDescent="0.25">
      <c r="A413" s="22"/>
      <c r="B413" s="29"/>
      <c r="C413" s="145"/>
      <c r="D413" s="22"/>
      <c r="E413" s="22"/>
      <c r="F413" s="27"/>
      <c r="G413" s="22"/>
      <c r="H413" s="22"/>
      <c r="I413" s="22"/>
      <c r="J413" s="22"/>
      <c r="K413" s="24"/>
      <c r="L413" s="24"/>
      <c r="M413" s="24"/>
    </row>
    <row r="414" spans="1:13" x14ac:dyDescent="0.25">
      <c r="A414" s="22"/>
      <c r="B414" s="29"/>
      <c r="C414" s="145"/>
      <c r="D414" s="22"/>
      <c r="E414" s="22"/>
      <c r="F414" s="27"/>
      <c r="G414" s="22"/>
      <c r="H414" s="22"/>
      <c r="I414" s="22"/>
      <c r="J414" s="22"/>
      <c r="K414" s="24"/>
      <c r="L414" s="24"/>
      <c r="M414" s="24"/>
    </row>
    <row r="415" spans="1:13" x14ac:dyDescent="0.25">
      <c r="A415" s="22"/>
      <c r="B415" s="29"/>
      <c r="C415" s="145"/>
      <c r="D415" s="22"/>
      <c r="E415" s="22"/>
      <c r="F415" s="27"/>
      <c r="G415" s="22"/>
      <c r="H415" s="22"/>
      <c r="I415" s="22"/>
      <c r="J415" s="22"/>
      <c r="K415" s="24"/>
      <c r="L415" s="24"/>
      <c r="M415" s="24"/>
    </row>
    <row r="416" spans="1:13" x14ac:dyDescent="0.25">
      <c r="A416" s="22"/>
      <c r="B416" s="29"/>
      <c r="C416" s="145"/>
      <c r="D416" s="22"/>
      <c r="E416" s="22"/>
      <c r="F416" s="27"/>
      <c r="G416" s="22"/>
      <c r="H416" s="22"/>
      <c r="I416" s="22"/>
      <c r="J416" s="22"/>
      <c r="K416" s="24"/>
      <c r="L416" s="24"/>
      <c r="M416" s="24"/>
    </row>
    <row r="417" spans="1:13" x14ac:dyDescent="0.25">
      <c r="A417" s="22"/>
      <c r="B417" s="29"/>
      <c r="C417" s="145"/>
      <c r="D417" s="22"/>
      <c r="E417" s="22"/>
      <c r="F417" s="27"/>
      <c r="G417" s="22"/>
      <c r="H417" s="22"/>
      <c r="I417" s="22"/>
      <c r="J417" s="22"/>
      <c r="K417" s="24"/>
      <c r="L417" s="24"/>
      <c r="M417" s="24"/>
    </row>
    <row r="418" spans="1:13" x14ac:dyDescent="0.25">
      <c r="A418" s="22"/>
      <c r="B418" s="29"/>
      <c r="C418" s="145"/>
      <c r="D418" s="22"/>
      <c r="E418" s="22"/>
      <c r="F418" s="27"/>
      <c r="G418" s="22"/>
      <c r="H418" s="22"/>
      <c r="I418" s="22"/>
      <c r="J418" s="22"/>
      <c r="K418" s="24"/>
      <c r="L418" s="24"/>
      <c r="M418" s="24"/>
    </row>
    <row r="419" spans="1:13" x14ac:dyDescent="0.25">
      <c r="A419" s="22"/>
      <c r="B419" s="29"/>
      <c r="C419" s="145"/>
      <c r="D419" s="22"/>
      <c r="E419" s="22"/>
      <c r="F419" s="27"/>
      <c r="G419" s="22"/>
      <c r="H419" s="22"/>
      <c r="I419" s="22"/>
      <c r="J419" s="22"/>
      <c r="K419" s="24"/>
      <c r="L419" s="24"/>
      <c r="M419" s="24"/>
    </row>
    <row r="420" spans="1:13" x14ac:dyDescent="0.25">
      <c r="A420" s="22"/>
      <c r="B420" s="29"/>
      <c r="C420" s="145"/>
      <c r="D420" s="22"/>
      <c r="E420" s="22"/>
      <c r="F420" s="27"/>
      <c r="G420" s="22"/>
      <c r="H420" s="22"/>
      <c r="I420" s="22"/>
      <c r="J420" s="22"/>
      <c r="K420" s="24"/>
      <c r="L420" s="24"/>
      <c r="M420" s="24"/>
    </row>
    <row r="421" spans="1:13" x14ac:dyDescent="0.25">
      <c r="A421" s="22"/>
      <c r="B421" s="29"/>
      <c r="C421" s="145"/>
      <c r="D421" s="22"/>
      <c r="E421" s="22"/>
      <c r="F421" s="27"/>
      <c r="G421" s="22"/>
      <c r="H421" s="22"/>
      <c r="I421" s="22"/>
      <c r="J421" s="22"/>
      <c r="K421" s="24"/>
      <c r="L421" s="24"/>
      <c r="M421" s="24"/>
    </row>
    <row r="422" spans="1:13" x14ac:dyDescent="0.25">
      <c r="A422" s="22"/>
      <c r="B422" s="29"/>
      <c r="C422" s="145"/>
      <c r="D422" s="22"/>
      <c r="E422" s="22"/>
      <c r="F422" s="27"/>
      <c r="G422" s="22"/>
      <c r="H422" s="22"/>
      <c r="I422" s="22"/>
      <c r="J422" s="22"/>
      <c r="K422" s="24"/>
      <c r="L422" s="24"/>
      <c r="M422" s="24"/>
    </row>
    <row r="423" spans="1:13" x14ac:dyDescent="0.25">
      <c r="A423" s="22"/>
      <c r="B423" s="29"/>
      <c r="C423" s="145"/>
      <c r="D423" s="22"/>
      <c r="E423" s="22"/>
      <c r="F423" s="27"/>
      <c r="G423" s="22"/>
      <c r="H423" s="22"/>
      <c r="I423" s="22"/>
      <c r="J423" s="22"/>
      <c r="K423" s="24"/>
      <c r="L423" s="24"/>
      <c r="M423" s="24"/>
    </row>
    <row r="424" spans="1:13" x14ac:dyDescent="0.25">
      <c r="A424" s="22"/>
      <c r="B424" s="29"/>
      <c r="C424" s="145"/>
      <c r="D424" s="22"/>
      <c r="E424" s="22"/>
      <c r="F424" s="27"/>
      <c r="G424" s="22"/>
      <c r="H424" s="22"/>
      <c r="I424" s="22"/>
      <c r="J424" s="22"/>
      <c r="K424" s="24"/>
      <c r="L424" s="24"/>
      <c r="M424" s="24"/>
    </row>
    <row r="425" spans="1:13" x14ac:dyDescent="0.25">
      <c r="A425" s="22"/>
      <c r="B425" s="29"/>
      <c r="C425" s="145"/>
      <c r="D425" s="22"/>
      <c r="E425" s="22"/>
      <c r="F425" s="27"/>
      <c r="G425" s="22"/>
      <c r="H425" s="22"/>
      <c r="I425" s="22"/>
      <c r="J425" s="22"/>
      <c r="K425" s="24"/>
      <c r="L425" s="24"/>
      <c r="M425" s="24"/>
    </row>
    <row r="426" spans="1:13" x14ac:dyDescent="0.25">
      <c r="A426" s="22"/>
      <c r="B426" s="29"/>
      <c r="C426" s="145"/>
      <c r="D426" s="22"/>
      <c r="E426" s="22"/>
      <c r="F426" s="27"/>
      <c r="G426" s="22"/>
      <c r="H426" s="22"/>
      <c r="I426" s="22"/>
      <c r="J426" s="22"/>
      <c r="K426" s="24"/>
      <c r="L426" s="24"/>
      <c r="M426" s="24"/>
    </row>
    <row r="427" spans="1:13" x14ac:dyDescent="0.25">
      <c r="A427" s="22"/>
      <c r="B427" s="29"/>
      <c r="C427" s="145"/>
      <c r="D427" s="22"/>
      <c r="E427" s="22"/>
      <c r="F427" s="27"/>
      <c r="G427" s="22"/>
      <c r="H427" s="22"/>
      <c r="I427" s="22"/>
      <c r="J427" s="22"/>
      <c r="K427" s="24"/>
      <c r="L427" s="24"/>
      <c r="M427" s="24"/>
    </row>
    <row r="428" spans="1:13" x14ac:dyDescent="0.25">
      <c r="A428" s="22"/>
      <c r="B428" s="29"/>
      <c r="C428" s="145"/>
      <c r="D428" s="22"/>
      <c r="E428" s="22"/>
      <c r="F428" s="27"/>
      <c r="G428" s="22"/>
      <c r="H428" s="22"/>
      <c r="I428" s="22"/>
      <c r="J428" s="22"/>
      <c r="K428" s="24"/>
      <c r="L428" s="24"/>
      <c r="M428" s="24"/>
    </row>
    <row r="429" spans="1:13" x14ac:dyDescent="0.25">
      <c r="A429" s="22"/>
      <c r="B429" s="29"/>
      <c r="C429" s="145"/>
      <c r="D429" s="22"/>
      <c r="E429" s="22"/>
      <c r="F429" s="27"/>
      <c r="G429" s="22"/>
      <c r="H429" s="22"/>
      <c r="I429" s="22"/>
      <c r="J429" s="22"/>
      <c r="K429" s="24"/>
      <c r="L429" s="24"/>
      <c r="M429" s="24"/>
    </row>
    <row r="430" spans="1:13" x14ac:dyDescent="0.25">
      <c r="A430" s="22"/>
      <c r="B430" s="29"/>
      <c r="C430" s="145"/>
      <c r="D430" s="22"/>
      <c r="E430" s="22"/>
      <c r="F430" s="27"/>
      <c r="G430" s="22"/>
      <c r="H430" s="22"/>
      <c r="I430" s="22"/>
      <c r="J430" s="22"/>
      <c r="K430" s="24"/>
      <c r="L430" s="24"/>
      <c r="M430" s="24"/>
    </row>
    <row r="431" spans="1:13" x14ac:dyDescent="0.25">
      <c r="A431" s="22"/>
      <c r="B431" s="29"/>
      <c r="C431" s="145"/>
      <c r="D431" s="22"/>
      <c r="E431" s="22"/>
      <c r="F431" s="27"/>
      <c r="G431" s="22"/>
      <c r="H431" s="22"/>
      <c r="I431" s="22"/>
      <c r="J431" s="22"/>
      <c r="K431" s="24"/>
      <c r="L431" s="24"/>
      <c r="M431" s="24"/>
    </row>
    <row r="432" spans="1:13" x14ac:dyDescent="0.25">
      <c r="A432" s="22"/>
      <c r="B432" s="29"/>
      <c r="C432" s="145"/>
      <c r="D432" s="22"/>
      <c r="E432" s="22"/>
      <c r="F432" s="27"/>
      <c r="G432" s="22"/>
      <c r="H432" s="22"/>
      <c r="I432" s="22"/>
      <c r="J432" s="22"/>
      <c r="K432" s="24"/>
      <c r="L432" s="24"/>
      <c r="M432" s="24"/>
    </row>
    <row r="433" spans="1:13" x14ac:dyDescent="0.25">
      <c r="A433" s="22"/>
      <c r="B433" s="29"/>
      <c r="C433" s="145"/>
      <c r="D433" s="22"/>
      <c r="E433" s="22"/>
      <c r="F433" s="27"/>
      <c r="G433" s="22"/>
      <c r="H433" s="22"/>
      <c r="I433" s="22"/>
      <c r="J433" s="22"/>
      <c r="K433" s="24"/>
      <c r="L433" s="24"/>
      <c r="M433" s="24"/>
    </row>
    <row r="434" spans="1:13" x14ac:dyDescent="0.25">
      <c r="A434" s="22"/>
      <c r="B434" s="29"/>
      <c r="C434" s="145"/>
      <c r="D434" s="22"/>
      <c r="E434" s="22"/>
      <c r="F434" s="27"/>
      <c r="G434" s="22"/>
      <c r="H434" s="22"/>
      <c r="I434" s="22"/>
      <c r="J434" s="22"/>
      <c r="K434" s="24"/>
      <c r="L434" s="24"/>
      <c r="M434" s="24"/>
    </row>
    <row r="435" spans="1:13" x14ac:dyDescent="0.25">
      <c r="A435" s="22"/>
      <c r="B435" s="29"/>
      <c r="C435" s="145"/>
      <c r="D435" s="22"/>
      <c r="E435" s="22"/>
      <c r="F435" s="27"/>
      <c r="G435" s="22"/>
      <c r="H435" s="22"/>
      <c r="I435" s="22"/>
      <c r="J435" s="22"/>
      <c r="K435" s="24"/>
      <c r="L435" s="24"/>
      <c r="M435" s="24"/>
    </row>
    <row r="436" spans="1:13" x14ac:dyDescent="0.25">
      <c r="A436" s="22"/>
      <c r="B436" s="29"/>
      <c r="C436" s="145"/>
      <c r="D436" s="22"/>
      <c r="E436" s="22"/>
      <c r="F436" s="27"/>
      <c r="G436" s="22"/>
      <c r="H436" s="22"/>
      <c r="I436" s="22"/>
      <c r="J436" s="22"/>
      <c r="K436" s="24"/>
      <c r="L436" s="24"/>
      <c r="M436" s="24"/>
    </row>
    <row r="437" spans="1:13" x14ac:dyDescent="0.25">
      <c r="A437" s="22"/>
      <c r="B437" s="29"/>
      <c r="C437" s="145"/>
      <c r="D437" s="22"/>
      <c r="E437" s="22"/>
      <c r="F437" s="27"/>
      <c r="G437" s="22"/>
      <c r="H437" s="22"/>
      <c r="I437" s="22"/>
      <c r="J437" s="22"/>
      <c r="K437" s="24"/>
      <c r="L437" s="24"/>
      <c r="M437" s="24"/>
    </row>
    <row r="438" spans="1:13" x14ac:dyDescent="0.25">
      <c r="A438" s="22"/>
      <c r="B438" s="29"/>
      <c r="C438" s="145"/>
      <c r="D438" s="22"/>
      <c r="E438" s="22"/>
      <c r="F438" s="27"/>
      <c r="G438" s="22"/>
      <c r="H438" s="22"/>
      <c r="I438" s="22"/>
      <c r="J438" s="22"/>
      <c r="K438" s="24"/>
      <c r="L438" s="24"/>
      <c r="M438" s="24"/>
    </row>
    <row r="439" spans="1:13" x14ac:dyDescent="0.25">
      <c r="A439" s="22"/>
      <c r="B439" s="29"/>
      <c r="C439" s="145"/>
      <c r="D439" s="22"/>
      <c r="E439" s="22"/>
      <c r="F439" s="27"/>
      <c r="G439" s="22"/>
      <c r="H439" s="22"/>
      <c r="I439" s="22"/>
      <c r="J439" s="22"/>
      <c r="K439" s="24"/>
      <c r="L439" s="24"/>
      <c r="M439" s="24"/>
    </row>
    <row r="440" spans="1:13" x14ac:dyDescent="0.25">
      <c r="A440" s="22"/>
      <c r="B440" s="29"/>
      <c r="C440" s="145"/>
      <c r="D440" s="22"/>
      <c r="E440" s="22"/>
      <c r="F440" s="27"/>
      <c r="G440" s="22"/>
      <c r="H440" s="22"/>
      <c r="I440" s="22"/>
      <c r="J440" s="22"/>
      <c r="K440" s="24"/>
      <c r="L440" s="24"/>
      <c r="M440" s="24"/>
    </row>
    <row r="441" spans="1:13" x14ac:dyDescent="0.25">
      <c r="A441" s="22"/>
      <c r="B441" s="29"/>
      <c r="C441" s="145"/>
      <c r="D441" s="22"/>
      <c r="E441" s="22"/>
      <c r="F441" s="27"/>
      <c r="G441" s="22"/>
      <c r="H441" s="22"/>
      <c r="I441" s="22"/>
      <c r="J441" s="22"/>
      <c r="K441" s="24"/>
      <c r="L441" s="24"/>
      <c r="M441" s="24"/>
    </row>
    <row r="442" spans="1:13" x14ac:dyDescent="0.25">
      <c r="A442" s="22"/>
      <c r="B442" s="29"/>
      <c r="C442" s="145"/>
      <c r="D442" s="22"/>
      <c r="E442" s="22"/>
      <c r="F442" s="27"/>
      <c r="G442" s="22"/>
      <c r="H442" s="22"/>
      <c r="I442" s="22"/>
      <c r="J442" s="22"/>
      <c r="K442" s="24"/>
      <c r="L442" s="24"/>
      <c r="M442" s="24"/>
    </row>
    <row r="443" spans="1:13" x14ac:dyDescent="0.25">
      <c r="A443" s="22"/>
      <c r="B443" s="29"/>
      <c r="C443" s="145"/>
      <c r="D443" s="22"/>
      <c r="E443" s="22"/>
      <c r="F443" s="27"/>
      <c r="G443" s="22"/>
      <c r="H443" s="22"/>
      <c r="I443" s="22"/>
      <c r="J443" s="22"/>
      <c r="K443" s="24"/>
      <c r="L443" s="24"/>
      <c r="M443" s="24"/>
    </row>
    <row r="444" spans="1:13" x14ac:dyDescent="0.25">
      <c r="A444" s="22"/>
      <c r="B444" s="29"/>
      <c r="C444" s="145"/>
      <c r="D444" s="22"/>
      <c r="E444" s="22"/>
      <c r="F444" s="27"/>
      <c r="G444" s="22"/>
      <c r="H444" s="22"/>
      <c r="I444" s="22"/>
      <c r="J444" s="22"/>
      <c r="K444" s="24"/>
      <c r="L444" s="24"/>
      <c r="M444" s="24"/>
    </row>
    <row r="445" spans="1:13" x14ac:dyDescent="0.25">
      <c r="A445" s="22"/>
      <c r="B445" s="29"/>
      <c r="C445" s="145"/>
      <c r="D445" s="22"/>
      <c r="E445" s="22"/>
      <c r="F445" s="27"/>
      <c r="G445" s="22"/>
      <c r="H445" s="22"/>
      <c r="I445" s="22"/>
      <c r="J445" s="22"/>
      <c r="K445" s="24"/>
      <c r="L445" s="24"/>
      <c r="M445" s="24"/>
    </row>
    <row r="446" spans="1:13" x14ac:dyDescent="0.25">
      <c r="A446" s="22"/>
      <c r="B446" s="29"/>
      <c r="C446" s="145"/>
      <c r="D446" s="22"/>
      <c r="E446" s="22"/>
      <c r="F446" s="27"/>
      <c r="G446" s="22"/>
      <c r="H446" s="22"/>
      <c r="I446" s="22"/>
      <c r="J446" s="22"/>
      <c r="K446" s="24"/>
      <c r="L446" s="24"/>
      <c r="M446" s="24"/>
    </row>
    <row r="447" spans="1:13" x14ac:dyDescent="0.25">
      <c r="A447" s="22"/>
      <c r="B447" s="29"/>
      <c r="C447" s="145"/>
      <c r="D447" s="22"/>
      <c r="E447" s="22"/>
      <c r="F447" s="27"/>
      <c r="G447" s="22"/>
      <c r="H447" s="22"/>
      <c r="I447" s="22"/>
      <c r="J447" s="22"/>
      <c r="K447" s="24"/>
      <c r="L447" s="24"/>
      <c r="M447" s="24"/>
    </row>
    <row r="448" spans="1:13" x14ac:dyDescent="0.25">
      <c r="A448" s="22"/>
      <c r="B448" s="29"/>
      <c r="C448" s="145"/>
      <c r="D448" s="22"/>
      <c r="E448" s="22"/>
      <c r="F448" s="27"/>
      <c r="G448" s="22"/>
      <c r="H448" s="22"/>
      <c r="I448" s="22"/>
      <c r="J448" s="22"/>
      <c r="K448" s="24"/>
      <c r="L448" s="24"/>
      <c r="M448" s="24"/>
    </row>
    <row r="449" spans="1:13" x14ac:dyDescent="0.25">
      <c r="A449" s="22"/>
      <c r="B449" s="29"/>
      <c r="C449" s="145"/>
      <c r="D449" s="22"/>
      <c r="E449" s="22"/>
      <c r="F449" s="27"/>
      <c r="G449" s="22"/>
      <c r="H449" s="22"/>
      <c r="I449" s="22"/>
      <c r="J449" s="22"/>
      <c r="K449" s="24"/>
      <c r="L449" s="24"/>
      <c r="M449" s="24"/>
    </row>
    <row r="450" spans="1:13" x14ac:dyDescent="0.25">
      <c r="A450" s="22"/>
      <c r="B450" s="29"/>
      <c r="C450" s="145"/>
      <c r="D450" s="22"/>
      <c r="E450" s="22"/>
      <c r="F450" s="27"/>
      <c r="G450" s="22"/>
      <c r="H450" s="22"/>
      <c r="I450" s="22"/>
      <c r="J450" s="22"/>
      <c r="K450" s="24"/>
      <c r="L450" s="24"/>
      <c r="M450" s="24"/>
    </row>
    <row r="451" spans="1:13" x14ac:dyDescent="0.25">
      <c r="A451" s="22"/>
      <c r="B451" s="29"/>
      <c r="C451" s="145"/>
      <c r="D451" s="22"/>
      <c r="E451" s="22"/>
      <c r="F451" s="27"/>
      <c r="G451" s="22"/>
      <c r="H451" s="22"/>
      <c r="I451" s="22"/>
      <c r="J451" s="22"/>
      <c r="K451" s="24"/>
      <c r="L451" s="24"/>
      <c r="M451" s="24"/>
    </row>
    <row r="452" spans="1:13" x14ac:dyDescent="0.25">
      <c r="A452" s="22"/>
      <c r="B452" s="29"/>
      <c r="C452" s="145"/>
      <c r="D452" s="22"/>
      <c r="E452" s="22"/>
      <c r="F452" s="27"/>
      <c r="G452" s="22"/>
      <c r="H452" s="22"/>
      <c r="I452" s="22"/>
      <c r="J452" s="22"/>
      <c r="K452" s="24"/>
      <c r="L452" s="24"/>
      <c r="M452" s="24"/>
    </row>
    <row r="453" spans="1:13" x14ac:dyDescent="0.25">
      <c r="A453" s="22"/>
      <c r="B453" s="29"/>
      <c r="C453" s="145"/>
      <c r="D453" s="22"/>
      <c r="E453" s="22"/>
      <c r="F453" s="27"/>
      <c r="G453" s="22"/>
      <c r="H453" s="22"/>
      <c r="I453" s="22"/>
      <c r="J453" s="22"/>
      <c r="K453" s="24"/>
      <c r="L453" s="24"/>
      <c r="M453" s="24"/>
    </row>
    <row r="454" spans="1:13" x14ac:dyDescent="0.25">
      <c r="A454" s="22"/>
      <c r="B454" s="29"/>
      <c r="C454" s="145"/>
      <c r="D454" s="22"/>
      <c r="E454" s="22"/>
      <c r="F454" s="27"/>
      <c r="G454" s="22"/>
      <c r="H454" s="22"/>
      <c r="I454" s="22"/>
      <c r="J454" s="22"/>
      <c r="K454" s="24"/>
      <c r="L454" s="24"/>
      <c r="M454" s="24"/>
    </row>
    <row r="455" spans="1:13" x14ac:dyDescent="0.25">
      <c r="A455" s="22"/>
      <c r="B455" s="29"/>
      <c r="C455" s="145"/>
      <c r="D455" s="22"/>
      <c r="E455" s="22"/>
      <c r="F455" s="27"/>
      <c r="G455" s="22"/>
      <c r="H455" s="22"/>
      <c r="I455" s="22"/>
      <c r="J455" s="22"/>
      <c r="K455" s="24"/>
      <c r="L455" s="24"/>
      <c r="M455" s="24"/>
    </row>
    <row r="456" spans="1:13" x14ac:dyDescent="0.25">
      <c r="A456" s="22"/>
      <c r="B456" s="29"/>
      <c r="C456" s="145"/>
      <c r="D456" s="22"/>
      <c r="E456" s="22"/>
      <c r="F456" s="27"/>
      <c r="G456" s="22"/>
      <c r="H456" s="22"/>
      <c r="I456" s="22"/>
      <c r="J456" s="22"/>
      <c r="K456" s="24"/>
      <c r="L456" s="24"/>
      <c r="M456" s="24"/>
    </row>
    <row r="457" spans="1:13" x14ac:dyDescent="0.25">
      <c r="A457" s="22"/>
      <c r="B457" s="29"/>
      <c r="C457" s="145"/>
      <c r="D457" s="22"/>
      <c r="E457" s="22"/>
      <c r="F457" s="27"/>
      <c r="G457" s="22"/>
      <c r="H457" s="22"/>
      <c r="I457" s="22"/>
      <c r="J457" s="22"/>
      <c r="K457" s="24"/>
      <c r="L457" s="24"/>
      <c r="M457" s="24"/>
    </row>
    <row r="458" spans="1:13" x14ac:dyDescent="0.25">
      <c r="A458" s="22"/>
      <c r="B458" s="29"/>
      <c r="C458" s="145"/>
      <c r="D458" s="22"/>
      <c r="E458" s="22"/>
      <c r="F458" s="27"/>
      <c r="G458" s="22"/>
      <c r="H458" s="22"/>
      <c r="I458" s="22"/>
      <c r="J458" s="22"/>
      <c r="K458" s="24"/>
      <c r="L458" s="24"/>
      <c r="M458" s="24"/>
    </row>
    <row r="459" spans="1:13" x14ac:dyDescent="0.25">
      <c r="A459" s="22"/>
      <c r="B459" s="29"/>
      <c r="C459" s="145"/>
      <c r="D459" s="22"/>
      <c r="E459" s="22"/>
      <c r="F459" s="27"/>
      <c r="G459" s="22"/>
      <c r="H459" s="22"/>
      <c r="I459" s="22"/>
      <c r="J459" s="22"/>
      <c r="K459" s="24"/>
      <c r="L459" s="24"/>
      <c r="M459" s="24"/>
    </row>
    <row r="460" spans="1:13" x14ac:dyDescent="0.25">
      <c r="A460" s="22"/>
      <c r="B460" s="29"/>
      <c r="C460" s="145"/>
      <c r="D460" s="22"/>
      <c r="E460" s="22"/>
      <c r="F460" s="27"/>
      <c r="G460" s="22"/>
      <c r="H460" s="22"/>
      <c r="I460" s="22"/>
      <c r="J460" s="22"/>
      <c r="K460" s="24"/>
      <c r="L460" s="24"/>
      <c r="M460" s="24"/>
    </row>
    <row r="461" spans="1:13" x14ac:dyDescent="0.25">
      <c r="A461" s="22"/>
      <c r="B461" s="29"/>
      <c r="C461" s="145"/>
      <c r="D461" s="22"/>
      <c r="E461" s="22"/>
      <c r="F461" s="27"/>
      <c r="G461" s="22"/>
      <c r="H461" s="22"/>
      <c r="I461" s="22"/>
      <c r="J461" s="22"/>
      <c r="K461" s="24"/>
      <c r="L461" s="24"/>
      <c r="M461" s="24"/>
    </row>
    <row r="462" spans="1:13" x14ac:dyDescent="0.25">
      <c r="A462" s="22"/>
      <c r="B462" s="29"/>
      <c r="C462" s="145"/>
      <c r="D462" s="22"/>
      <c r="E462" s="22"/>
      <c r="F462" s="27"/>
      <c r="G462" s="22"/>
      <c r="H462" s="22"/>
      <c r="I462" s="22"/>
      <c r="J462" s="22"/>
      <c r="K462" s="24"/>
      <c r="L462" s="24"/>
      <c r="M462" s="24"/>
    </row>
    <row r="463" spans="1:13" x14ac:dyDescent="0.25">
      <c r="A463" s="22"/>
      <c r="B463" s="29"/>
      <c r="C463" s="145"/>
      <c r="D463" s="22"/>
      <c r="E463" s="22"/>
      <c r="F463" s="27"/>
      <c r="G463" s="22"/>
      <c r="H463" s="22"/>
      <c r="I463" s="22"/>
      <c r="J463" s="22"/>
      <c r="K463" s="24"/>
      <c r="L463" s="24"/>
      <c r="M463" s="24"/>
    </row>
  </sheetData>
  <autoFilter ref="A5:M301"/>
  <mergeCells count="2">
    <mergeCell ref="I1:J1"/>
    <mergeCell ref="I2:J2"/>
  </mergeCells>
  <dataValidations count="2">
    <dataValidation type="list" allowBlank="1" showInputMessage="1" showErrorMessage="1" sqref="A6:A106">
      <formula1>"CD-Comprobante Diario, FC-Factura Compra, FV-Factura de Venta, RC-Recibo de caja, CE-Comprobante de Egreso, NO-Nomina, DE-Documento Equivalente"</formula1>
    </dataValidation>
    <dataValidation type="list" allowBlank="1" showInputMessage="1" showErrorMessage="1" sqref="A107:A300">
      <formula1>"CD-Comprobante Diario, FC-Factura Compra, FV-Factura de Venta, RC-Recibo de caja, CE-Comprobante de Egreso, NO-Nomina, DE-Documento Equivalente, NC-Nota Crédito"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PUC!$A$4:$A$2630</xm:f>
          </x14:formula1>
          <xm:sqref>I6:I80</xm:sqref>
        </x14:dataValidation>
        <x14:dataValidation type="list" showInputMessage="1" showErrorMessage="1">
          <x14:formula1>
            <xm:f>TERCEROS!$A$2:$A$320</xm:f>
          </x14:formula1>
          <xm:sqref>F6:F80 F83:F122</xm:sqref>
        </x14:dataValidation>
        <x14:dataValidation type="list" showInputMessage="1" showErrorMessage="1">
          <x14:formula1>
            <xm:f>[1]TERCEROS!#REF!</xm:f>
          </x14:formula1>
          <xm:sqref>F81:F82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D19"/>
  <sheetViews>
    <sheetView workbookViewId="0">
      <selection activeCell="D18" sqref="D18"/>
    </sheetView>
  </sheetViews>
  <sheetFormatPr baseColWidth="10" defaultRowHeight="15" x14ac:dyDescent="0.25"/>
  <cols>
    <col min="1" max="1" width="15" style="10" customWidth="1"/>
    <col min="2" max="2" width="5.7109375" style="10" customWidth="1"/>
    <col min="3" max="3" width="28.42578125" style="10" customWidth="1"/>
  </cols>
  <sheetData>
    <row r="1" spans="1:4" x14ac:dyDescent="0.25">
      <c r="A1" s="10" t="s">
        <v>4</v>
      </c>
      <c r="B1" s="10" t="s">
        <v>1376</v>
      </c>
      <c r="C1" s="10" t="s">
        <v>9</v>
      </c>
      <c r="D1" s="10" t="s">
        <v>1377</v>
      </c>
    </row>
    <row r="2" spans="1:4" x14ac:dyDescent="0.25">
      <c r="A2" s="89">
        <v>54263321</v>
      </c>
      <c r="C2" s="10" t="s">
        <v>1549</v>
      </c>
      <c r="D2" s="10" t="s">
        <v>1553</v>
      </c>
    </row>
    <row r="3" spans="1:4" x14ac:dyDescent="0.25">
      <c r="A3" s="89">
        <v>1019125029</v>
      </c>
      <c r="C3" s="89" t="s">
        <v>1550</v>
      </c>
      <c r="D3" s="10" t="s">
        <v>1553</v>
      </c>
    </row>
    <row r="4" spans="1:4" x14ac:dyDescent="0.25">
      <c r="A4" s="89">
        <v>800321322</v>
      </c>
      <c r="C4" s="10" t="s">
        <v>1557</v>
      </c>
      <c r="D4" s="10" t="s">
        <v>1553</v>
      </c>
    </row>
    <row r="5" spans="1:4" x14ac:dyDescent="0.25">
      <c r="A5" s="89">
        <v>800555222</v>
      </c>
      <c r="B5" s="10">
        <v>5</v>
      </c>
      <c r="C5" s="10" t="s">
        <v>1570</v>
      </c>
      <c r="D5" s="10" t="s">
        <v>1553</v>
      </c>
    </row>
    <row r="6" spans="1:4" x14ac:dyDescent="0.25">
      <c r="A6" s="89">
        <v>45256287</v>
      </c>
      <c r="C6" s="10" t="s">
        <v>1578</v>
      </c>
      <c r="D6" s="10" t="s">
        <v>1553</v>
      </c>
    </row>
    <row r="7" spans="1:4" x14ac:dyDescent="0.25">
      <c r="A7" s="10">
        <v>860007322</v>
      </c>
      <c r="B7" s="10">
        <v>9</v>
      </c>
      <c r="C7" s="10" t="s">
        <v>1583</v>
      </c>
      <c r="D7" s="10" t="s">
        <v>1553</v>
      </c>
    </row>
    <row r="8" spans="1:4" x14ac:dyDescent="0.25">
      <c r="A8" s="89">
        <v>860999777</v>
      </c>
      <c r="B8" s="10">
        <v>2</v>
      </c>
      <c r="C8" s="10" t="s">
        <v>1587</v>
      </c>
      <c r="D8" s="10" t="s">
        <v>1553</v>
      </c>
    </row>
    <row r="9" spans="1:4" x14ac:dyDescent="0.25">
      <c r="A9" s="89">
        <v>58455630</v>
      </c>
      <c r="B9" s="88"/>
      <c r="C9" s="10" t="s">
        <v>1592</v>
      </c>
      <c r="D9" s="10" t="s">
        <v>1553</v>
      </c>
    </row>
    <row r="10" spans="1:4" x14ac:dyDescent="0.25">
      <c r="A10" s="89">
        <v>900225587</v>
      </c>
      <c r="B10" s="10">
        <v>6</v>
      </c>
      <c r="C10" s="10" t="s">
        <v>1598</v>
      </c>
      <c r="D10" s="10" t="s">
        <v>1553</v>
      </c>
    </row>
    <row r="11" spans="1:4" x14ac:dyDescent="0.25">
      <c r="A11" s="156">
        <v>860563589</v>
      </c>
      <c r="B11" s="88">
        <v>2</v>
      </c>
      <c r="C11" s="10" t="s">
        <v>1605</v>
      </c>
      <c r="D11" s="10" t="s">
        <v>1553</v>
      </c>
    </row>
    <row r="12" spans="1:4" x14ac:dyDescent="0.25">
      <c r="A12" s="156">
        <v>900364287</v>
      </c>
      <c r="B12" s="88">
        <v>4</v>
      </c>
      <c r="C12" s="10" t="s">
        <v>1609</v>
      </c>
      <c r="D12" s="88" t="s">
        <v>1610</v>
      </c>
    </row>
    <row r="13" spans="1:4" x14ac:dyDescent="0.25">
      <c r="A13" s="156">
        <v>900542357</v>
      </c>
      <c r="B13" s="88">
        <v>5</v>
      </c>
      <c r="C13" s="10" t="s">
        <v>1620</v>
      </c>
      <c r="D13" s="88" t="s">
        <v>1610</v>
      </c>
    </row>
    <row r="14" spans="1:4" x14ac:dyDescent="0.25">
      <c r="A14" s="156">
        <v>1045269523</v>
      </c>
      <c r="B14" s="88">
        <v>0</v>
      </c>
      <c r="C14" s="10" t="s">
        <v>1630</v>
      </c>
      <c r="D14" s="88" t="s">
        <v>1631</v>
      </c>
    </row>
    <row r="15" spans="1:4" x14ac:dyDescent="0.25">
      <c r="A15" s="160">
        <v>85365455</v>
      </c>
      <c r="B15" s="161">
        <v>4</v>
      </c>
      <c r="C15" s="161" t="s">
        <v>1637</v>
      </c>
      <c r="D15" s="10" t="s">
        <v>1610</v>
      </c>
    </row>
    <row r="16" spans="1:4" x14ac:dyDescent="0.25">
      <c r="A16" s="89">
        <v>999666777</v>
      </c>
      <c r="B16" s="10">
        <v>7</v>
      </c>
      <c r="C16" s="10" t="s">
        <v>1646</v>
      </c>
      <c r="D16" s="10" t="s">
        <v>1631</v>
      </c>
    </row>
    <row r="17" spans="1:4" x14ac:dyDescent="0.25">
      <c r="A17" s="89">
        <v>860524608</v>
      </c>
      <c r="B17" s="10">
        <v>7</v>
      </c>
      <c r="C17" s="10" t="s">
        <v>1651</v>
      </c>
      <c r="D17" s="10" t="s">
        <v>1631</v>
      </c>
    </row>
    <row r="18" spans="1:4" x14ac:dyDescent="0.25">
      <c r="A18" s="89">
        <v>999888111</v>
      </c>
      <c r="B18" s="10">
        <v>6</v>
      </c>
      <c r="C18" s="10" t="s">
        <v>1659</v>
      </c>
      <c r="D18" s="10" t="s">
        <v>1553</v>
      </c>
    </row>
    <row r="19" spans="1:4" x14ac:dyDescent="0.25">
      <c r="D19" s="10"/>
    </row>
  </sheetData>
  <dataValidations count="1">
    <dataValidation type="list" allowBlank="1" showInputMessage="1" showErrorMessage="1" sqref="D2:D19">
      <formula1>"O-Otro, C-Cliente, P-Proveedor"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C2630"/>
  <sheetViews>
    <sheetView showGridLines="0" topLeftCell="A10" workbookViewId="0">
      <selection activeCell="A23" sqref="A23"/>
    </sheetView>
  </sheetViews>
  <sheetFormatPr baseColWidth="10" defaultRowHeight="15" x14ac:dyDescent="0.25"/>
  <cols>
    <col min="1" max="1" width="11.140625" style="16" bestFit="1" customWidth="1"/>
    <col min="2" max="2" width="85.140625" style="2" customWidth="1"/>
    <col min="3" max="3" width="15.42578125" style="2" customWidth="1"/>
    <col min="4" max="16384" width="11.42578125" style="2"/>
  </cols>
  <sheetData>
    <row r="1" spans="1:3" x14ac:dyDescent="0.25">
      <c r="A1" s="171" t="s">
        <v>10</v>
      </c>
      <c r="B1" s="172"/>
      <c r="C1" s="173"/>
    </row>
    <row r="2" spans="1:3" x14ac:dyDescent="0.25">
      <c r="A2" s="174"/>
      <c r="B2" s="175"/>
      <c r="C2" s="176"/>
    </row>
    <row r="3" spans="1:3" ht="19.5" x14ac:dyDescent="0.25">
      <c r="A3" s="12" t="s">
        <v>11</v>
      </c>
      <c r="B3" s="3" t="s">
        <v>12</v>
      </c>
      <c r="C3" s="4" t="s">
        <v>13</v>
      </c>
    </row>
    <row r="4" spans="1:3" x14ac:dyDescent="0.25">
      <c r="A4" s="13">
        <v>1</v>
      </c>
      <c r="B4" s="5" t="s">
        <v>14</v>
      </c>
      <c r="C4" s="6" t="str">
        <f>IF(LEN(A4)=1,"CLASE",IF(LEN(A4)=2,"GRUPO",IF(LEN(A4)=4,"CUENTA",IF(LEN(A4)=6,"SUBCUENTA",""))))</f>
        <v>CLASE</v>
      </c>
    </row>
    <row r="5" spans="1:3" x14ac:dyDescent="0.25">
      <c r="A5" s="13">
        <v>11</v>
      </c>
      <c r="B5" s="5" t="s">
        <v>15</v>
      </c>
      <c r="C5" s="6" t="str">
        <f t="shared" ref="C5:C73" si="0">IF(LEN(A5)=1,"CLASE",IF(LEN(A5)=2,"GRUPO",IF(LEN(A5)=4,"CUENTA",IF(LEN(A5)=6,"SUBCUENTA",""))))</f>
        <v>GRUPO</v>
      </c>
    </row>
    <row r="6" spans="1:3" x14ac:dyDescent="0.25">
      <c r="A6" s="13">
        <v>1105</v>
      </c>
      <c r="B6" s="5" t="s">
        <v>16</v>
      </c>
      <c r="C6" s="6" t="str">
        <f t="shared" si="0"/>
        <v>CUENTA</v>
      </c>
    </row>
    <row r="7" spans="1:3" x14ac:dyDescent="0.25">
      <c r="A7" s="13">
        <v>110505</v>
      </c>
      <c r="B7" s="5" t="s">
        <v>17</v>
      </c>
      <c r="C7" s="6" t="str">
        <f t="shared" si="0"/>
        <v>SUBCUENTA</v>
      </c>
    </row>
    <row r="8" spans="1:3" x14ac:dyDescent="0.25">
      <c r="A8" s="13" t="s">
        <v>18</v>
      </c>
      <c r="B8" s="5" t="s">
        <v>19</v>
      </c>
      <c r="C8" s="6"/>
    </row>
    <row r="9" spans="1:3" x14ac:dyDescent="0.25">
      <c r="A9" s="13">
        <v>110510</v>
      </c>
      <c r="B9" s="5" t="s">
        <v>20</v>
      </c>
      <c r="C9" s="6" t="str">
        <f t="shared" si="0"/>
        <v>SUBCUENTA</v>
      </c>
    </row>
    <row r="10" spans="1:3" x14ac:dyDescent="0.25">
      <c r="A10" s="13">
        <v>110515</v>
      </c>
      <c r="B10" s="5" t="s">
        <v>21</v>
      </c>
      <c r="C10" s="6" t="str">
        <f t="shared" si="0"/>
        <v>SUBCUENTA</v>
      </c>
    </row>
    <row r="11" spans="1:3" x14ac:dyDescent="0.25">
      <c r="A11" s="13">
        <v>1110</v>
      </c>
      <c r="B11" s="5" t="s">
        <v>22</v>
      </c>
      <c r="C11" s="6" t="str">
        <f t="shared" si="0"/>
        <v>CUENTA</v>
      </c>
    </row>
    <row r="12" spans="1:3" x14ac:dyDescent="0.25">
      <c r="A12" s="13">
        <v>111005</v>
      </c>
      <c r="B12" s="5" t="s">
        <v>23</v>
      </c>
      <c r="C12" s="6" t="str">
        <f t="shared" si="0"/>
        <v>SUBCUENTA</v>
      </c>
    </row>
    <row r="13" spans="1:3" x14ac:dyDescent="0.25">
      <c r="A13" s="13">
        <v>11100505</v>
      </c>
      <c r="B13" s="5" t="s">
        <v>1570</v>
      </c>
      <c r="C13" s="6" t="str">
        <f t="shared" si="0"/>
        <v/>
      </c>
    </row>
    <row r="14" spans="1:3" x14ac:dyDescent="0.25">
      <c r="A14" s="13">
        <v>1110050501</v>
      </c>
      <c r="B14" s="5" t="s">
        <v>1571</v>
      </c>
      <c r="C14" s="6" t="str">
        <f t="shared" si="0"/>
        <v/>
      </c>
    </row>
    <row r="15" spans="1:3" x14ac:dyDescent="0.25">
      <c r="A15" s="13">
        <v>111010</v>
      </c>
      <c r="B15" s="5" t="s">
        <v>21</v>
      </c>
      <c r="C15" s="6" t="str">
        <f t="shared" si="0"/>
        <v>SUBCUENTA</v>
      </c>
    </row>
    <row r="16" spans="1:3" x14ac:dyDescent="0.25">
      <c r="A16" s="13">
        <v>1115</v>
      </c>
      <c r="B16" s="5" t="s">
        <v>24</v>
      </c>
      <c r="C16" s="6" t="str">
        <f t="shared" si="0"/>
        <v>CUENTA</v>
      </c>
    </row>
    <row r="17" spans="1:3" x14ac:dyDescent="0.25">
      <c r="A17" s="13">
        <v>111505</v>
      </c>
      <c r="B17" s="5" t="s">
        <v>23</v>
      </c>
      <c r="C17" s="6" t="str">
        <f t="shared" si="0"/>
        <v>SUBCUENTA</v>
      </c>
    </row>
    <row r="18" spans="1:3" x14ac:dyDescent="0.25">
      <c r="A18" s="13">
        <v>111510</v>
      </c>
      <c r="B18" s="5" t="s">
        <v>21</v>
      </c>
      <c r="C18" s="6" t="str">
        <f t="shared" si="0"/>
        <v>SUBCUENTA</v>
      </c>
    </row>
    <row r="19" spans="1:3" x14ac:dyDescent="0.25">
      <c r="A19" s="13">
        <v>1120</v>
      </c>
      <c r="B19" s="5" t="s">
        <v>25</v>
      </c>
      <c r="C19" s="6" t="str">
        <f t="shared" si="0"/>
        <v>CUENTA</v>
      </c>
    </row>
    <row r="20" spans="1:3" x14ac:dyDescent="0.25">
      <c r="A20" s="13">
        <v>112005</v>
      </c>
      <c r="B20" s="5" t="s">
        <v>22</v>
      </c>
      <c r="C20" s="6" t="str">
        <f t="shared" si="0"/>
        <v>SUBCUENTA</v>
      </c>
    </row>
    <row r="21" spans="1:3" x14ac:dyDescent="0.25">
      <c r="A21" s="13">
        <v>11200501</v>
      </c>
      <c r="B21" s="5" t="s">
        <v>1659</v>
      </c>
      <c r="C21" s="6" t="str">
        <f t="shared" si="0"/>
        <v/>
      </c>
    </row>
    <row r="22" spans="1:3" x14ac:dyDescent="0.25">
      <c r="A22" s="13">
        <v>1120050101</v>
      </c>
      <c r="B22" s="5" t="s">
        <v>1660</v>
      </c>
      <c r="C22" s="6" t="str">
        <f t="shared" si="0"/>
        <v/>
      </c>
    </row>
    <row r="23" spans="1:3" x14ac:dyDescent="0.25">
      <c r="A23" s="13">
        <v>112010</v>
      </c>
      <c r="B23" s="5" t="s">
        <v>26</v>
      </c>
      <c r="C23" s="6" t="str">
        <f t="shared" si="0"/>
        <v>SUBCUENTA</v>
      </c>
    </row>
    <row r="24" spans="1:3" x14ac:dyDescent="0.25">
      <c r="A24" s="13">
        <v>112015</v>
      </c>
      <c r="B24" s="5" t="s">
        <v>27</v>
      </c>
      <c r="C24" s="6" t="str">
        <f t="shared" si="0"/>
        <v>SUBCUENTA</v>
      </c>
    </row>
    <row r="25" spans="1:3" x14ac:dyDescent="0.25">
      <c r="A25" s="13">
        <v>1125</v>
      </c>
      <c r="B25" s="5" t="s">
        <v>28</v>
      </c>
      <c r="C25" s="6" t="str">
        <f t="shared" si="0"/>
        <v>CUENTA</v>
      </c>
    </row>
    <row r="26" spans="1:3" x14ac:dyDescent="0.25">
      <c r="A26" s="13">
        <v>112505</v>
      </c>
      <c r="B26" s="5" t="s">
        <v>29</v>
      </c>
      <c r="C26" s="6" t="str">
        <f t="shared" si="0"/>
        <v>SUBCUENTA</v>
      </c>
    </row>
    <row r="27" spans="1:3" x14ac:dyDescent="0.25">
      <c r="A27" s="13">
        <v>112510</v>
      </c>
      <c r="B27" s="5" t="s">
        <v>30</v>
      </c>
      <c r="C27" s="6" t="str">
        <f t="shared" si="0"/>
        <v>SUBCUENTA</v>
      </c>
    </row>
    <row r="28" spans="1:3" x14ac:dyDescent="0.25">
      <c r="A28" s="13">
        <v>112515</v>
      </c>
      <c r="B28" s="5" t="s">
        <v>31</v>
      </c>
      <c r="C28" s="6" t="str">
        <f t="shared" si="0"/>
        <v>SUBCUENTA</v>
      </c>
    </row>
    <row r="29" spans="1:3" x14ac:dyDescent="0.25">
      <c r="A29" s="13">
        <v>112520</v>
      </c>
      <c r="B29" s="5" t="s">
        <v>32</v>
      </c>
      <c r="C29" s="6" t="str">
        <f t="shared" si="0"/>
        <v>SUBCUENTA</v>
      </c>
    </row>
    <row r="30" spans="1:3" x14ac:dyDescent="0.25">
      <c r="A30" s="13">
        <v>112525</v>
      </c>
      <c r="B30" s="5" t="s">
        <v>33</v>
      </c>
      <c r="C30" s="6" t="str">
        <f t="shared" si="0"/>
        <v>SUBCUENTA</v>
      </c>
    </row>
    <row r="31" spans="1:3" x14ac:dyDescent="0.25">
      <c r="A31" s="13">
        <v>112530</v>
      </c>
      <c r="B31" s="5" t="s">
        <v>34</v>
      </c>
      <c r="C31" s="6" t="str">
        <f t="shared" si="0"/>
        <v>SUBCUENTA</v>
      </c>
    </row>
    <row r="32" spans="1:3" x14ac:dyDescent="0.25">
      <c r="A32" s="13">
        <v>12</v>
      </c>
      <c r="B32" s="5" t="s">
        <v>35</v>
      </c>
      <c r="C32" s="6" t="str">
        <f t="shared" si="0"/>
        <v>GRUPO</v>
      </c>
    </row>
    <row r="33" spans="1:3" x14ac:dyDescent="0.25">
      <c r="A33" s="13">
        <v>1205</v>
      </c>
      <c r="B33" s="5" t="s">
        <v>36</v>
      </c>
      <c r="C33" s="6" t="str">
        <f t="shared" si="0"/>
        <v>CUENTA</v>
      </c>
    </row>
    <row r="34" spans="1:3" x14ac:dyDescent="0.25">
      <c r="A34" s="13">
        <v>120505</v>
      </c>
      <c r="B34" s="5" t="s">
        <v>37</v>
      </c>
      <c r="C34" s="6" t="str">
        <f t="shared" si="0"/>
        <v>SUBCUENTA</v>
      </c>
    </row>
    <row r="35" spans="1:3" x14ac:dyDescent="0.25">
      <c r="A35" s="13">
        <v>120510</v>
      </c>
      <c r="B35" s="5" t="s">
        <v>38</v>
      </c>
      <c r="C35" s="6" t="str">
        <f t="shared" si="0"/>
        <v>SUBCUENTA</v>
      </c>
    </row>
    <row r="36" spans="1:3" x14ac:dyDescent="0.25">
      <c r="A36" s="13">
        <v>120515</v>
      </c>
      <c r="B36" s="5" t="s">
        <v>39</v>
      </c>
      <c r="C36" s="6" t="str">
        <f t="shared" si="0"/>
        <v>SUBCUENTA</v>
      </c>
    </row>
    <row r="37" spans="1:3" x14ac:dyDescent="0.25">
      <c r="A37" s="13">
        <v>120520</v>
      </c>
      <c r="B37" s="5" t="s">
        <v>40</v>
      </c>
      <c r="C37" s="6" t="str">
        <f t="shared" si="0"/>
        <v>SUBCUENTA</v>
      </c>
    </row>
    <row r="38" spans="1:3" x14ac:dyDescent="0.25">
      <c r="A38" s="13">
        <v>120525</v>
      </c>
      <c r="B38" s="5" t="s">
        <v>41</v>
      </c>
      <c r="C38" s="6" t="str">
        <f t="shared" si="0"/>
        <v>SUBCUENTA</v>
      </c>
    </row>
    <row r="39" spans="1:3" x14ac:dyDescent="0.25">
      <c r="A39" s="13">
        <v>120530</v>
      </c>
      <c r="B39" s="5" t="s">
        <v>42</v>
      </c>
      <c r="C39" s="6" t="str">
        <f t="shared" si="0"/>
        <v>SUBCUENTA</v>
      </c>
    </row>
    <row r="40" spans="1:3" x14ac:dyDescent="0.25">
      <c r="A40" s="13">
        <v>120535</v>
      </c>
      <c r="B40" s="5" t="s">
        <v>43</v>
      </c>
      <c r="C40" s="6" t="str">
        <f t="shared" si="0"/>
        <v>SUBCUENTA</v>
      </c>
    </row>
    <row r="41" spans="1:3" x14ac:dyDescent="0.25">
      <c r="A41" s="13">
        <v>120540</v>
      </c>
      <c r="B41" s="5" t="s">
        <v>44</v>
      </c>
      <c r="C41" s="6" t="str">
        <f t="shared" si="0"/>
        <v>SUBCUENTA</v>
      </c>
    </row>
    <row r="42" spans="1:3" x14ac:dyDescent="0.25">
      <c r="A42" s="13">
        <v>120545</v>
      </c>
      <c r="B42" s="5" t="s">
        <v>45</v>
      </c>
      <c r="C42" s="6" t="str">
        <f t="shared" si="0"/>
        <v>SUBCUENTA</v>
      </c>
    </row>
    <row r="43" spans="1:3" x14ac:dyDescent="0.25">
      <c r="A43" s="13">
        <v>120550</v>
      </c>
      <c r="B43" s="5" t="s">
        <v>46</v>
      </c>
      <c r="C43" s="6" t="str">
        <f t="shared" si="0"/>
        <v>SUBCUENTA</v>
      </c>
    </row>
    <row r="44" spans="1:3" x14ac:dyDescent="0.25">
      <c r="A44" s="13">
        <v>120555</v>
      </c>
      <c r="B44" s="5" t="s">
        <v>47</v>
      </c>
      <c r="C44" s="6" t="str">
        <f t="shared" si="0"/>
        <v>SUBCUENTA</v>
      </c>
    </row>
    <row r="45" spans="1:3" x14ac:dyDescent="0.25">
      <c r="A45" s="13">
        <v>120560</v>
      </c>
      <c r="B45" s="5" t="s">
        <v>48</v>
      </c>
      <c r="C45" s="6" t="str">
        <f t="shared" si="0"/>
        <v>SUBCUENTA</v>
      </c>
    </row>
    <row r="46" spans="1:3" x14ac:dyDescent="0.25">
      <c r="A46" s="13">
        <v>120565</v>
      </c>
      <c r="B46" s="5" t="s">
        <v>49</v>
      </c>
      <c r="C46" s="6" t="str">
        <f t="shared" si="0"/>
        <v>SUBCUENTA</v>
      </c>
    </row>
    <row r="47" spans="1:3" x14ac:dyDescent="0.25">
      <c r="A47" s="13">
        <v>120570</v>
      </c>
      <c r="B47" s="5" t="s">
        <v>50</v>
      </c>
      <c r="C47" s="6" t="str">
        <f t="shared" si="0"/>
        <v>SUBCUENTA</v>
      </c>
    </row>
    <row r="48" spans="1:3" x14ac:dyDescent="0.25">
      <c r="A48" s="13">
        <v>120599</v>
      </c>
      <c r="B48" s="5" t="s">
        <v>51</v>
      </c>
      <c r="C48" s="6" t="str">
        <f t="shared" si="0"/>
        <v>SUBCUENTA</v>
      </c>
    </row>
    <row r="49" spans="1:3" x14ac:dyDescent="0.25">
      <c r="A49" s="13">
        <v>1210</v>
      </c>
      <c r="B49" s="5" t="s">
        <v>52</v>
      </c>
      <c r="C49" s="6" t="str">
        <f t="shared" si="0"/>
        <v>CUENTA</v>
      </c>
    </row>
    <row r="50" spans="1:3" x14ac:dyDescent="0.25">
      <c r="A50" s="13">
        <v>121005</v>
      </c>
      <c r="B50" s="5" t="s">
        <v>37</v>
      </c>
      <c r="C50" s="6" t="str">
        <f t="shared" si="0"/>
        <v>SUBCUENTA</v>
      </c>
    </row>
    <row r="51" spans="1:3" x14ac:dyDescent="0.25">
      <c r="A51" s="13">
        <v>121010</v>
      </c>
      <c r="B51" s="5" t="s">
        <v>38</v>
      </c>
      <c r="C51" s="6" t="str">
        <f t="shared" si="0"/>
        <v>SUBCUENTA</v>
      </c>
    </row>
    <row r="52" spans="1:3" x14ac:dyDescent="0.25">
      <c r="A52" s="13">
        <v>121015</v>
      </c>
      <c r="B52" s="5" t="s">
        <v>39</v>
      </c>
      <c r="C52" s="6" t="str">
        <f t="shared" si="0"/>
        <v>SUBCUENTA</v>
      </c>
    </row>
    <row r="53" spans="1:3" x14ac:dyDescent="0.25">
      <c r="A53" s="13">
        <v>121020</v>
      </c>
      <c r="B53" s="5" t="s">
        <v>40</v>
      </c>
      <c r="C53" s="6" t="str">
        <f t="shared" si="0"/>
        <v>SUBCUENTA</v>
      </c>
    </row>
    <row r="54" spans="1:3" x14ac:dyDescent="0.25">
      <c r="A54" s="13">
        <v>121025</v>
      </c>
      <c r="B54" s="5" t="s">
        <v>41</v>
      </c>
      <c r="C54" s="6" t="str">
        <f t="shared" si="0"/>
        <v>SUBCUENTA</v>
      </c>
    </row>
    <row r="55" spans="1:3" x14ac:dyDescent="0.25">
      <c r="A55" s="13">
        <v>121030</v>
      </c>
      <c r="B55" s="5" t="s">
        <v>42</v>
      </c>
      <c r="C55" s="6" t="str">
        <f t="shared" si="0"/>
        <v>SUBCUENTA</v>
      </c>
    </row>
    <row r="56" spans="1:3" x14ac:dyDescent="0.25">
      <c r="A56" s="13">
        <v>121035</v>
      </c>
      <c r="B56" s="5" t="s">
        <v>43</v>
      </c>
      <c r="C56" s="6" t="str">
        <f t="shared" si="0"/>
        <v>SUBCUENTA</v>
      </c>
    </row>
    <row r="57" spans="1:3" x14ac:dyDescent="0.25">
      <c r="A57" s="13">
        <v>121040</v>
      </c>
      <c r="B57" s="5" t="s">
        <v>44</v>
      </c>
      <c r="C57" s="6" t="str">
        <f t="shared" si="0"/>
        <v>SUBCUENTA</v>
      </c>
    </row>
    <row r="58" spans="1:3" x14ac:dyDescent="0.25">
      <c r="A58" s="13">
        <v>121045</v>
      </c>
      <c r="B58" s="5" t="s">
        <v>45</v>
      </c>
      <c r="C58" s="6" t="str">
        <f t="shared" si="0"/>
        <v>SUBCUENTA</v>
      </c>
    </row>
    <row r="59" spans="1:3" x14ac:dyDescent="0.25">
      <c r="A59" s="13">
        <v>121050</v>
      </c>
      <c r="B59" s="5" t="s">
        <v>46</v>
      </c>
      <c r="C59" s="6" t="str">
        <f t="shared" si="0"/>
        <v>SUBCUENTA</v>
      </c>
    </row>
    <row r="60" spans="1:3" x14ac:dyDescent="0.25">
      <c r="A60" s="13">
        <v>121055</v>
      </c>
      <c r="B60" s="5" t="s">
        <v>47</v>
      </c>
      <c r="C60" s="6" t="str">
        <f t="shared" si="0"/>
        <v>SUBCUENTA</v>
      </c>
    </row>
    <row r="61" spans="1:3" x14ac:dyDescent="0.25">
      <c r="A61" s="13">
        <v>121060</v>
      </c>
      <c r="B61" s="5" t="s">
        <v>48</v>
      </c>
      <c r="C61" s="6" t="str">
        <f t="shared" si="0"/>
        <v>SUBCUENTA</v>
      </c>
    </row>
    <row r="62" spans="1:3" x14ac:dyDescent="0.25">
      <c r="A62" s="13">
        <v>121065</v>
      </c>
      <c r="B62" s="5" t="s">
        <v>49</v>
      </c>
      <c r="C62" s="6" t="str">
        <f t="shared" si="0"/>
        <v>SUBCUENTA</v>
      </c>
    </row>
    <row r="63" spans="1:3" x14ac:dyDescent="0.25">
      <c r="A63" s="13">
        <v>121070</v>
      </c>
      <c r="B63" s="5" t="s">
        <v>50</v>
      </c>
      <c r="C63" s="6" t="str">
        <f t="shared" si="0"/>
        <v>SUBCUENTA</v>
      </c>
    </row>
    <row r="64" spans="1:3" x14ac:dyDescent="0.25">
      <c r="A64" s="13">
        <v>121099</v>
      </c>
      <c r="B64" s="5" t="s">
        <v>51</v>
      </c>
      <c r="C64" s="6" t="str">
        <f t="shared" si="0"/>
        <v>SUBCUENTA</v>
      </c>
    </row>
    <row r="65" spans="1:3" x14ac:dyDescent="0.25">
      <c r="A65" s="13">
        <v>1215</v>
      </c>
      <c r="B65" s="5" t="s">
        <v>53</v>
      </c>
      <c r="C65" s="6" t="str">
        <f t="shared" si="0"/>
        <v>CUENTA</v>
      </c>
    </row>
    <row r="66" spans="1:3" x14ac:dyDescent="0.25">
      <c r="A66" s="13">
        <v>121505</v>
      </c>
      <c r="B66" s="5" t="s">
        <v>54</v>
      </c>
      <c r="C66" s="6" t="str">
        <f t="shared" si="0"/>
        <v>SUBCUENTA</v>
      </c>
    </row>
    <row r="67" spans="1:3" x14ac:dyDescent="0.25">
      <c r="A67" s="13">
        <v>121510</v>
      </c>
      <c r="B67" s="5" t="s">
        <v>55</v>
      </c>
      <c r="C67" s="6" t="str">
        <f t="shared" si="0"/>
        <v>SUBCUENTA</v>
      </c>
    </row>
    <row r="68" spans="1:3" x14ac:dyDescent="0.25">
      <c r="A68" s="13">
        <v>121515</v>
      </c>
      <c r="B68" s="5" t="s">
        <v>56</v>
      </c>
      <c r="C68" s="6" t="str">
        <f t="shared" si="0"/>
        <v>SUBCUENTA</v>
      </c>
    </row>
    <row r="69" spans="1:3" x14ac:dyDescent="0.25">
      <c r="A69" s="13">
        <v>121520</v>
      </c>
      <c r="B69" s="5" t="s">
        <v>57</v>
      </c>
      <c r="C69" s="6" t="str">
        <f t="shared" si="0"/>
        <v>SUBCUENTA</v>
      </c>
    </row>
    <row r="70" spans="1:3" x14ac:dyDescent="0.25">
      <c r="A70" s="13">
        <v>121595</v>
      </c>
      <c r="B70" s="5" t="s">
        <v>58</v>
      </c>
      <c r="C70" s="6" t="str">
        <f t="shared" si="0"/>
        <v>SUBCUENTA</v>
      </c>
    </row>
    <row r="71" spans="1:3" x14ac:dyDescent="0.25">
      <c r="A71" s="13">
        <v>1220</v>
      </c>
      <c r="B71" s="5" t="s">
        <v>59</v>
      </c>
      <c r="C71" s="6" t="str">
        <f t="shared" si="0"/>
        <v>CUENTA</v>
      </c>
    </row>
    <row r="72" spans="1:3" x14ac:dyDescent="0.25">
      <c r="A72" s="13">
        <v>122005</v>
      </c>
      <c r="B72" s="5" t="s">
        <v>60</v>
      </c>
      <c r="C72" s="6" t="str">
        <f t="shared" si="0"/>
        <v>SUBCUENTA</v>
      </c>
    </row>
    <row r="73" spans="1:3" x14ac:dyDescent="0.25">
      <c r="A73" s="13">
        <v>122010</v>
      </c>
      <c r="B73" s="5" t="s">
        <v>61</v>
      </c>
      <c r="C73" s="6" t="str">
        <f t="shared" si="0"/>
        <v>SUBCUENTA</v>
      </c>
    </row>
    <row r="74" spans="1:3" x14ac:dyDescent="0.25">
      <c r="A74" s="13">
        <v>122015</v>
      </c>
      <c r="B74" s="5" t="s">
        <v>62</v>
      </c>
      <c r="C74" s="6" t="str">
        <f t="shared" ref="C74:C137" si="1">IF(LEN(A74)=1,"CLASE",IF(LEN(A74)=2,"GRUPO",IF(LEN(A74)=4,"CUENTA",IF(LEN(A74)=6,"SUBCUENTA",""))))</f>
        <v>SUBCUENTA</v>
      </c>
    </row>
    <row r="75" spans="1:3" x14ac:dyDescent="0.25">
      <c r="A75" s="13">
        <v>122095</v>
      </c>
      <c r="B75" s="5" t="s">
        <v>63</v>
      </c>
      <c r="C75" s="6" t="str">
        <f t="shared" si="1"/>
        <v>SUBCUENTA</v>
      </c>
    </row>
    <row r="76" spans="1:3" x14ac:dyDescent="0.25">
      <c r="A76" s="13">
        <v>1225</v>
      </c>
      <c r="B76" s="5" t="s">
        <v>64</v>
      </c>
      <c r="C76" s="6" t="str">
        <f t="shared" si="1"/>
        <v>CUENTA</v>
      </c>
    </row>
    <row r="77" spans="1:3" x14ac:dyDescent="0.25">
      <c r="A77" s="13">
        <v>122505</v>
      </c>
      <c r="B77" s="5" t="s">
        <v>65</v>
      </c>
      <c r="C77" s="6" t="str">
        <f t="shared" si="1"/>
        <v>SUBCUENTA</v>
      </c>
    </row>
    <row r="78" spans="1:3" x14ac:dyDescent="0.25">
      <c r="A78" s="13">
        <v>122510</v>
      </c>
      <c r="B78" s="5" t="s">
        <v>66</v>
      </c>
      <c r="C78" s="6" t="str">
        <f t="shared" si="1"/>
        <v>SUBCUENTA</v>
      </c>
    </row>
    <row r="79" spans="1:3" x14ac:dyDescent="0.25">
      <c r="A79" s="13">
        <v>122515</v>
      </c>
      <c r="B79" s="5" t="s">
        <v>67</v>
      </c>
      <c r="C79" s="6" t="str">
        <f t="shared" si="1"/>
        <v>SUBCUENTA</v>
      </c>
    </row>
    <row r="80" spans="1:3" x14ac:dyDescent="0.25">
      <c r="A80" s="13">
        <v>122520</v>
      </c>
      <c r="B80" s="5" t="s">
        <v>68</v>
      </c>
      <c r="C80" s="6" t="str">
        <f t="shared" si="1"/>
        <v>SUBCUENTA</v>
      </c>
    </row>
    <row r="81" spans="1:3" x14ac:dyDescent="0.25">
      <c r="A81" s="13">
        <v>122525</v>
      </c>
      <c r="B81" s="5" t="s">
        <v>69</v>
      </c>
      <c r="C81" s="6" t="str">
        <f t="shared" si="1"/>
        <v>SUBCUENTA</v>
      </c>
    </row>
    <row r="82" spans="1:3" x14ac:dyDescent="0.25">
      <c r="A82" s="13">
        <v>122530</v>
      </c>
      <c r="B82" s="5" t="s">
        <v>70</v>
      </c>
      <c r="C82" s="6" t="str">
        <f t="shared" si="1"/>
        <v>SUBCUENTA</v>
      </c>
    </row>
    <row r="83" spans="1:3" x14ac:dyDescent="0.25">
      <c r="A83" s="13">
        <v>122535</v>
      </c>
      <c r="B83" s="5" t="s">
        <v>71</v>
      </c>
      <c r="C83" s="6" t="str">
        <f t="shared" si="1"/>
        <v>SUBCUENTA</v>
      </c>
    </row>
    <row r="84" spans="1:3" x14ac:dyDescent="0.25">
      <c r="A84" s="13">
        <v>122540</v>
      </c>
      <c r="B84" s="5" t="s">
        <v>72</v>
      </c>
      <c r="C84" s="6" t="str">
        <f t="shared" si="1"/>
        <v>SUBCUENTA</v>
      </c>
    </row>
    <row r="85" spans="1:3" x14ac:dyDescent="0.25">
      <c r="A85" s="13">
        <v>122545</v>
      </c>
      <c r="B85" s="5" t="s">
        <v>73</v>
      </c>
      <c r="C85" s="6" t="str">
        <f t="shared" si="1"/>
        <v>SUBCUENTA</v>
      </c>
    </row>
    <row r="86" spans="1:3" x14ac:dyDescent="0.25">
      <c r="A86" s="13">
        <v>122595</v>
      </c>
      <c r="B86" s="5" t="s">
        <v>58</v>
      </c>
      <c r="C86" s="6" t="str">
        <f t="shared" si="1"/>
        <v>SUBCUENTA</v>
      </c>
    </row>
    <row r="87" spans="1:3" x14ac:dyDescent="0.25">
      <c r="A87" s="13">
        <v>1230</v>
      </c>
      <c r="B87" s="5" t="s">
        <v>74</v>
      </c>
      <c r="C87" s="6" t="str">
        <f t="shared" si="1"/>
        <v>CUENTA</v>
      </c>
    </row>
    <row r="88" spans="1:3" x14ac:dyDescent="0.25">
      <c r="A88" s="13">
        <v>123005</v>
      </c>
      <c r="B88" s="5" t="s">
        <v>75</v>
      </c>
      <c r="C88" s="6" t="str">
        <f t="shared" si="1"/>
        <v>SUBCUENTA</v>
      </c>
    </row>
    <row r="89" spans="1:3" x14ac:dyDescent="0.25">
      <c r="A89" s="13">
        <v>123010</v>
      </c>
      <c r="B89" s="5" t="s">
        <v>76</v>
      </c>
      <c r="C89" s="6" t="str">
        <f t="shared" si="1"/>
        <v>SUBCUENTA</v>
      </c>
    </row>
    <row r="90" spans="1:3" x14ac:dyDescent="0.25">
      <c r="A90" s="13">
        <v>123015</v>
      </c>
      <c r="B90" s="5" t="s">
        <v>77</v>
      </c>
      <c r="C90" s="6" t="str">
        <f t="shared" si="1"/>
        <v>SUBCUENTA</v>
      </c>
    </row>
    <row r="91" spans="1:3" x14ac:dyDescent="0.25">
      <c r="A91" s="13">
        <v>1235</v>
      </c>
      <c r="B91" s="5" t="s">
        <v>78</v>
      </c>
      <c r="C91" s="6" t="str">
        <f t="shared" si="1"/>
        <v>CUENTA</v>
      </c>
    </row>
    <row r="92" spans="1:3" x14ac:dyDescent="0.25">
      <c r="A92" s="13">
        <v>123505</v>
      </c>
      <c r="B92" s="5" t="s">
        <v>79</v>
      </c>
      <c r="C92" s="6" t="str">
        <f t="shared" si="1"/>
        <v>SUBCUENTA</v>
      </c>
    </row>
    <row r="93" spans="1:3" x14ac:dyDescent="0.25">
      <c r="A93" s="13">
        <v>123510</v>
      </c>
      <c r="B93" s="5" t="s">
        <v>80</v>
      </c>
      <c r="C93" s="6" t="str">
        <f t="shared" si="1"/>
        <v>SUBCUENTA</v>
      </c>
    </row>
    <row r="94" spans="1:3" x14ac:dyDescent="0.25">
      <c r="A94" s="13">
        <v>123515</v>
      </c>
      <c r="B94" s="5" t="s">
        <v>81</v>
      </c>
      <c r="C94" s="6" t="str">
        <f t="shared" si="1"/>
        <v>SUBCUENTA</v>
      </c>
    </row>
    <row r="95" spans="1:3" x14ac:dyDescent="0.25">
      <c r="A95" s="13">
        <v>123520</v>
      </c>
      <c r="B95" s="5" t="s">
        <v>82</v>
      </c>
      <c r="C95" s="6" t="str">
        <f t="shared" si="1"/>
        <v>SUBCUENTA</v>
      </c>
    </row>
    <row r="96" spans="1:3" x14ac:dyDescent="0.25">
      <c r="A96" s="13">
        <v>123525</v>
      </c>
      <c r="B96" s="5" t="s">
        <v>83</v>
      </c>
      <c r="C96" s="6" t="str">
        <f t="shared" si="1"/>
        <v>SUBCUENTA</v>
      </c>
    </row>
    <row r="97" spans="1:3" x14ac:dyDescent="0.25">
      <c r="A97" s="13">
        <v>123530</v>
      </c>
      <c r="B97" s="5" t="s">
        <v>84</v>
      </c>
      <c r="C97" s="6" t="str">
        <f t="shared" si="1"/>
        <v>SUBCUENTA</v>
      </c>
    </row>
    <row r="98" spans="1:3" x14ac:dyDescent="0.25">
      <c r="A98" s="13">
        <v>123535</v>
      </c>
      <c r="B98" s="5" t="s">
        <v>85</v>
      </c>
      <c r="C98" s="6" t="str">
        <f t="shared" si="1"/>
        <v>SUBCUENTA</v>
      </c>
    </row>
    <row r="99" spans="1:3" x14ac:dyDescent="0.25">
      <c r="A99" s="13">
        <v>123540</v>
      </c>
      <c r="B99" s="5" t="s">
        <v>86</v>
      </c>
      <c r="C99" s="6" t="str">
        <f t="shared" si="1"/>
        <v>SUBCUENTA</v>
      </c>
    </row>
    <row r="100" spans="1:3" x14ac:dyDescent="0.25">
      <c r="A100" s="13">
        <v>123545</v>
      </c>
      <c r="B100" s="5" t="s">
        <v>87</v>
      </c>
      <c r="C100" s="6" t="str">
        <f t="shared" si="1"/>
        <v>SUBCUENTA</v>
      </c>
    </row>
    <row r="101" spans="1:3" x14ac:dyDescent="0.25">
      <c r="A101" s="13">
        <v>123550</v>
      </c>
      <c r="B101" s="5" t="s">
        <v>88</v>
      </c>
      <c r="C101" s="6" t="str">
        <f t="shared" si="1"/>
        <v>SUBCUENTA</v>
      </c>
    </row>
    <row r="102" spans="1:3" x14ac:dyDescent="0.25">
      <c r="A102" s="13">
        <v>123555</v>
      </c>
      <c r="B102" s="5" t="s">
        <v>89</v>
      </c>
      <c r="C102" s="6" t="str">
        <f t="shared" si="1"/>
        <v>SUBCUENTA</v>
      </c>
    </row>
    <row r="103" spans="1:3" x14ac:dyDescent="0.25">
      <c r="A103" s="13">
        <v>123560</v>
      </c>
      <c r="B103" s="5" t="s">
        <v>90</v>
      </c>
      <c r="C103" s="6" t="str">
        <f t="shared" si="1"/>
        <v>SUBCUENTA</v>
      </c>
    </row>
    <row r="104" spans="1:3" x14ac:dyDescent="0.25">
      <c r="A104" s="13">
        <v>123565</v>
      </c>
      <c r="B104" s="5" t="s">
        <v>91</v>
      </c>
      <c r="C104" s="6" t="str">
        <f t="shared" si="1"/>
        <v>SUBCUENTA</v>
      </c>
    </row>
    <row r="105" spans="1:3" x14ac:dyDescent="0.25">
      <c r="A105" s="13">
        <v>123570</v>
      </c>
      <c r="B105" s="5" t="s">
        <v>92</v>
      </c>
      <c r="C105" s="6" t="str">
        <f t="shared" si="1"/>
        <v>SUBCUENTA</v>
      </c>
    </row>
    <row r="106" spans="1:3" x14ac:dyDescent="0.25">
      <c r="A106" s="13">
        <v>123595</v>
      </c>
      <c r="B106" s="5" t="s">
        <v>58</v>
      </c>
      <c r="C106" s="6" t="str">
        <f t="shared" si="1"/>
        <v>SUBCUENTA</v>
      </c>
    </row>
    <row r="107" spans="1:3" x14ac:dyDescent="0.25">
      <c r="A107" s="13">
        <v>1240</v>
      </c>
      <c r="B107" s="5" t="s">
        <v>93</v>
      </c>
      <c r="C107" s="6" t="str">
        <f t="shared" si="1"/>
        <v>CUENTA</v>
      </c>
    </row>
    <row r="108" spans="1:3" x14ac:dyDescent="0.25">
      <c r="A108" s="13">
        <v>124005</v>
      </c>
      <c r="B108" s="5" t="s">
        <v>94</v>
      </c>
      <c r="C108" s="6" t="str">
        <f t="shared" si="1"/>
        <v>SUBCUENTA</v>
      </c>
    </row>
    <row r="109" spans="1:3" x14ac:dyDescent="0.25">
      <c r="A109" s="13">
        <v>124010</v>
      </c>
      <c r="B109" s="5" t="s">
        <v>95</v>
      </c>
      <c r="C109" s="6" t="str">
        <f t="shared" si="1"/>
        <v>SUBCUENTA</v>
      </c>
    </row>
    <row r="110" spans="1:3" x14ac:dyDescent="0.25">
      <c r="A110" s="13">
        <v>124015</v>
      </c>
      <c r="B110" s="5" t="s">
        <v>96</v>
      </c>
      <c r="C110" s="6" t="str">
        <f t="shared" si="1"/>
        <v>SUBCUENTA</v>
      </c>
    </row>
    <row r="111" spans="1:3" x14ac:dyDescent="0.25">
      <c r="A111" s="13">
        <v>124095</v>
      </c>
      <c r="B111" s="5" t="s">
        <v>63</v>
      </c>
      <c r="C111" s="6" t="str">
        <f t="shared" si="1"/>
        <v>SUBCUENTA</v>
      </c>
    </row>
    <row r="112" spans="1:3" x14ac:dyDescent="0.25">
      <c r="A112" s="13">
        <v>1245</v>
      </c>
      <c r="B112" s="5" t="s">
        <v>97</v>
      </c>
      <c r="C112" s="6" t="str">
        <f t="shared" si="1"/>
        <v>CUENTA</v>
      </c>
    </row>
    <row r="113" spans="1:3" x14ac:dyDescent="0.25">
      <c r="A113" s="13">
        <v>124505</v>
      </c>
      <c r="B113" s="5" t="s">
        <v>98</v>
      </c>
      <c r="C113" s="6" t="str">
        <f t="shared" si="1"/>
        <v>SUBCUENTA</v>
      </c>
    </row>
    <row r="114" spans="1:3" x14ac:dyDescent="0.25">
      <c r="A114" s="13">
        <v>124510</v>
      </c>
      <c r="B114" s="5" t="s">
        <v>99</v>
      </c>
      <c r="C114" s="6" t="str">
        <f t="shared" si="1"/>
        <v>SUBCUENTA</v>
      </c>
    </row>
    <row r="115" spans="1:3" x14ac:dyDescent="0.25">
      <c r="A115" s="13">
        <v>1250</v>
      </c>
      <c r="B115" s="5" t="s">
        <v>100</v>
      </c>
      <c r="C115" s="6" t="str">
        <f t="shared" si="1"/>
        <v>CUENTA</v>
      </c>
    </row>
    <row r="116" spans="1:3" x14ac:dyDescent="0.25">
      <c r="A116" s="13">
        <v>125005</v>
      </c>
      <c r="B116" s="5" t="s">
        <v>36</v>
      </c>
      <c r="C116" s="6" t="str">
        <f t="shared" si="1"/>
        <v>SUBCUENTA</v>
      </c>
    </row>
    <row r="117" spans="1:3" x14ac:dyDescent="0.25">
      <c r="A117" s="13">
        <v>125010</v>
      </c>
      <c r="B117" s="5" t="s">
        <v>52</v>
      </c>
      <c r="C117" s="6" t="str">
        <f t="shared" si="1"/>
        <v>SUBCUENTA</v>
      </c>
    </row>
    <row r="118" spans="1:3" x14ac:dyDescent="0.25">
      <c r="A118" s="13">
        <v>125015</v>
      </c>
      <c r="B118" s="5" t="s">
        <v>53</v>
      </c>
      <c r="C118" s="6" t="str">
        <f t="shared" si="1"/>
        <v>SUBCUENTA</v>
      </c>
    </row>
    <row r="119" spans="1:3" x14ac:dyDescent="0.25">
      <c r="A119" s="13">
        <v>125020</v>
      </c>
      <c r="B119" s="5" t="s">
        <v>59</v>
      </c>
      <c r="C119" s="6" t="str">
        <f t="shared" si="1"/>
        <v>SUBCUENTA</v>
      </c>
    </row>
    <row r="120" spans="1:3" x14ac:dyDescent="0.25">
      <c r="A120" s="13">
        <v>125025</v>
      </c>
      <c r="B120" s="5" t="s">
        <v>64</v>
      </c>
      <c r="C120" s="6" t="str">
        <f t="shared" si="1"/>
        <v>SUBCUENTA</v>
      </c>
    </row>
    <row r="121" spans="1:3" x14ac:dyDescent="0.25">
      <c r="A121" s="13">
        <v>125030</v>
      </c>
      <c r="B121" s="5" t="s">
        <v>74</v>
      </c>
      <c r="C121" s="6" t="str">
        <f t="shared" si="1"/>
        <v>SUBCUENTA</v>
      </c>
    </row>
    <row r="122" spans="1:3" x14ac:dyDescent="0.25">
      <c r="A122" s="13">
        <v>125035</v>
      </c>
      <c r="B122" s="5" t="s">
        <v>78</v>
      </c>
      <c r="C122" s="6" t="str">
        <f t="shared" si="1"/>
        <v>SUBCUENTA</v>
      </c>
    </row>
    <row r="123" spans="1:3" x14ac:dyDescent="0.25">
      <c r="A123" s="13">
        <v>125040</v>
      </c>
      <c r="B123" s="5" t="s">
        <v>101</v>
      </c>
      <c r="C123" s="6" t="str">
        <f t="shared" si="1"/>
        <v>SUBCUENTA</v>
      </c>
    </row>
    <row r="124" spans="1:3" x14ac:dyDescent="0.25">
      <c r="A124" s="13">
        <v>125099</v>
      </c>
      <c r="B124" s="5" t="s">
        <v>51</v>
      </c>
      <c r="C124" s="6" t="str">
        <f t="shared" si="1"/>
        <v>SUBCUENTA</v>
      </c>
    </row>
    <row r="125" spans="1:3" x14ac:dyDescent="0.25">
      <c r="A125" s="13">
        <v>1255</v>
      </c>
      <c r="B125" s="5" t="s">
        <v>102</v>
      </c>
      <c r="C125" s="6" t="str">
        <f t="shared" si="1"/>
        <v>CUENTA</v>
      </c>
    </row>
    <row r="126" spans="1:3" x14ac:dyDescent="0.25">
      <c r="A126" s="13">
        <v>125505</v>
      </c>
      <c r="B126" s="5" t="s">
        <v>103</v>
      </c>
      <c r="C126" s="6" t="str">
        <f t="shared" si="1"/>
        <v>SUBCUENTA</v>
      </c>
    </row>
    <row r="127" spans="1:3" x14ac:dyDescent="0.25">
      <c r="A127" s="13">
        <v>125510</v>
      </c>
      <c r="B127" s="5" t="s">
        <v>104</v>
      </c>
      <c r="C127" s="6" t="str">
        <f t="shared" si="1"/>
        <v>SUBCUENTA</v>
      </c>
    </row>
    <row r="128" spans="1:3" x14ac:dyDescent="0.25">
      <c r="A128" s="13">
        <v>125515</v>
      </c>
      <c r="B128" s="5" t="s">
        <v>105</v>
      </c>
      <c r="C128" s="6" t="str">
        <f t="shared" si="1"/>
        <v>SUBCUENTA</v>
      </c>
    </row>
    <row r="129" spans="1:3" x14ac:dyDescent="0.25">
      <c r="A129" s="13">
        <v>125595</v>
      </c>
      <c r="B129" s="5" t="s">
        <v>63</v>
      </c>
      <c r="C129" s="6" t="str">
        <f t="shared" si="1"/>
        <v>SUBCUENTA</v>
      </c>
    </row>
    <row r="130" spans="1:3" x14ac:dyDescent="0.25">
      <c r="A130" s="13">
        <v>1260</v>
      </c>
      <c r="B130" s="5" t="s">
        <v>106</v>
      </c>
      <c r="C130" s="6" t="str">
        <f t="shared" si="1"/>
        <v>CUENTA</v>
      </c>
    </row>
    <row r="131" spans="1:3" ht="25.5" x14ac:dyDescent="0.25">
      <c r="A131" s="13" t="s">
        <v>107</v>
      </c>
      <c r="B131" s="5"/>
      <c r="C131" s="6" t="str">
        <f t="shared" si="1"/>
        <v/>
      </c>
    </row>
    <row r="132" spans="1:3" x14ac:dyDescent="0.25">
      <c r="A132" s="13">
        <v>126099</v>
      </c>
      <c r="B132" s="5" t="s">
        <v>51</v>
      </c>
      <c r="C132" s="6" t="str">
        <f t="shared" si="1"/>
        <v>SUBCUENTA</v>
      </c>
    </row>
    <row r="133" spans="1:3" x14ac:dyDescent="0.25">
      <c r="A133" s="13">
        <v>1295</v>
      </c>
      <c r="B133" s="5" t="s">
        <v>108</v>
      </c>
      <c r="C133" s="6" t="str">
        <f t="shared" si="1"/>
        <v>CUENTA</v>
      </c>
    </row>
    <row r="134" spans="1:3" x14ac:dyDescent="0.25">
      <c r="A134" s="13">
        <v>129505</v>
      </c>
      <c r="B134" s="5" t="s">
        <v>109</v>
      </c>
      <c r="C134" s="6" t="str">
        <f t="shared" si="1"/>
        <v>SUBCUENTA</v>
      </c>
    </row>
    <row r="135" spans="1:3" x14ac:dyDescent="0.25">
      <c r="A135" s="13">
        <v>129510</v>
      </c>
      <c r="B135" s="5" t="s">
        <v>110</v>
      </c>
      <c r="C135" s="6" t="str">
        <f t="shared" si="1"/>
        <v>SUBCUENTA</v>
      </c>
    </row>
    <row r="136" spans="1:3" x14ac:dyDescent="0.25">
      <c r="A136" s="13">
        <v>129515</v>
      </c>
      <c r="B136" s="5" t="s">
        <v>111</v>
      </c>
      <c r="C136" s="6" t="str">
        <f t="shared" si="1"/>
        <v>SUBCUENTA</v>
      </c>
    </row>
    <row r="137" spans="1:3" x14ac:dyDescent="0.25">
      <c r="A137" s="13">
        <v>129520</v>
      </c>
      <c r="B137" s="5" t="s">
        <v>112</v>
      </c>
      <c r="C137" s="6" t="str">
        <f t="shared" si="1"/>
        <v>SUBCUENTA</v>
      </c>
    </row>
    <row r="138" spans="1:3" x14ac:dyDescent="0.25">
      <c r="A138" s="13">
        <v>129595</v>
      </c>
      <c r="B138" s="5" t="s">
        <v>113</v>
      </c>
      <c r="C138" s="6" t="str">
        <f t="shared" ref="C138:C201" si="2">IF(LEN(A138)=1,"CLASE",IF(LEN(A138)=2,"GRUPO",IF(LEN(A138)=4,"CUENTA",IF(LEN(A138)=6,"SUBCUENTA",""))))</f>
        <v>SUBCUENTA</v>
      </c>
    </row>
    <row r="139" spans="1:3" x14ac:dyDescent="0.25">
      <c r="A139" s="13">
        <v>129599</v>
      </c>
      <c r="B139" s="5" t="s">
        <v>51</v>
      </c>
      <c r="C139" s="6" t="str">
        <f t="shared" si="2"/>
        <v>SUBCUENTA</v>
      </c>
    </row>
    <row r="140" spans="1:3" x14ac:dyDescent="0.25">
      <c r="A140" s="13">
        <v>1299</v>
      </c>
      <c r="B140" s="5" t="s">
        <v>114</v>
      </c>
      <c r="C140" s="6" t="str">
        <f t="shared" si="2"/>
        <v>CUENTA</v>
      </c>
    </row>
    <row r="141" spans="1:3" x14ac:dyDescent="0.25">
      <c r="A141" s="13">
        <v>129905</v>
      </c>
      <c r="B141" s="5" t="s">
        <v>36</v>
      </c>
      <c r="C141" s="6" t="str">
        <f t="shared" si="2"/>
        <v>SUBCUENTA</v>
      </c>
    </row>
    <row r="142" spans="1:3" x14ac:dyDescent="0.25">
      <c r="A142" s="13">
        <v>129910</v>
      </c>
      <c r="B142" s="5" t="s">
        <v>52</v>
      </c>
      <c r="C142" s="6" t="str">
        <f t="shared" si="2"/>
        <v>SUBCUENTA</v>
      </c>
    </row>
    <row r="143" spans="1:3" x14ac:dyDescent="0.25">
      <c r="A143" s="13">
        <v>129915</v>
      </c>
      <c r="B143" s="5" t="s">
        <v>53</v>
      </c>
      <c r="C143" s="6" t="str">
        <f t="shared" si="2"/>
        <v>SUBCUENTA</v>
      </c>
    </row>
    <row r="144" spans="1:3" x14ac:dyDescent="0.25">
      <c r="A144" s="13">
        <v>129920</v>
      </c>
      <c r="B144" s="5" t="s">
        <v>59</v>
      </c>
      <c r="C144" s="6" t="str">
        <f t="shared" si="2"/>
        <v>SUBCUENTA</v>
      </c>
    </row>
    <row r="145" spans="1:3" x14ac:dyDescent="0.25">
      <c r="A145" s="13">
        <v>129925</v>
      </c>
      <c r="B145" s="5" t="s">
        <v>64</v>
      </c>
      <c r="C145" s="6" t="str">
        <f t="shared" si="2"/>
        <v>SUBCUENTA</v>
      </c>
    </row>
    <row r="146" spans="1:3" x14ac:dyDescent="0.25">
      <c r="A146" s="13">
        <v>129930</v>
      </c>
      <c r="B146" s="5" t="s">
        <v>74</v>
      </c>
      <c r="C146" s="6" t="str">
        <f t="shared" si="2"/>
        <v>SUBCUENTA</v>
      </c>
    </row>
    <row r="147" spans="1:3" x14ac:dyDescent="0.25">
      <c r="A147" s="13">
        <v>129935</v>
      </c>
      <c r="B147" s="5" t="s">
        <v>78</v>
      </c>
      <c r="C147" s="6" t="str">
        <f t="shared" si="2"/>
        <v>SUBCUENTA</v>
      </c>
    </row>
    <row r="148" spans="1:3" x14ac:dyDescent="0.25">
      <c r="A148" s="13">
        <v>129940</v>
      </c>
      <c r="B148" s="5" t="s">
        <v>93</v>
      </c>
      <c r="C148" s="6" t="str">
        <f t="shared" si="2"/>
        <v>SUBCUENTA</v>
      </c>
    </row>
    <row r="149" spans="1:3" x14ac:dyDescent="0.25">
      <c r="A149" s="13">
        <v>129945</v>
      </c>
      <c r="B149" s="5" t="s">
        <v>97</v>
      </c>
      <c r="C149" s="6" t="str">
        <f t="shared" si="2"/>
        <v>SUBCUENTA</v>
      </c>
    </row>
    <row r="150" spans="1:3" x14ac:dyDescent="0.25">
      <c r="A150" s="13">
        <v>129950</v>
      </c>
      <c r="B150" s="5" t="s">
        <v>115</v>
      </c>
      <c r="C150" s="6" t="str">
        <f t="shared" si="2"/>
        <v>SUBCUENTA</v>
      </c>
    </row>
    <row r="151" spans="1:3" x14ac:dyDescent="0.25">
      <c r="A151" s="13">
        <v>129955</v>
      </c>
      <c r="B151" s="5" t="s">
        <v>102</v>
      </c>
      <c r="C151" s="6" t="str">
        <f t="shared" si="2"/>
        <v>SUBCUENTA</v>
      </c>
    </row>
    <row r="152" spans="1:3" x14ac:dyDescent="0.25">
      <c r="A152" s="13">
        <v>129960</v>
      </c>
      <c r="B152" s="5" t="s">
        <v>106</v>
      </c>
      <c r="C152" s="6" t="str">
        <f t="shared" si="2"/>
        <v>SUBCUENTA</v>
      </c>
    </row>
    <row r="153" spans="1:3" x14ac:dyDescent="0.25">
      <c r="A153" s="13">
        <v>129995</v>
      </c>
      <c r="B153" s="5" t="s">
        <v>108</v>
      </c>
      <c r="C153" s="6" t="str">
        <f t="shared" si="2"/>
        <v>SUBCUENTA</v>
      </c>
    </row>
    <row r="154" spans="1:3" x14ac:dyDescent="0.25">
      <c r="A154" s="13">
        <v>13</v>
      </c>
      <c r="B154" s="5" t="s">
        <v>116</v>
      </c>
      <c r="C154" s="6" t="str">
        <f t="shared" si="2"/>
        <v>GRUPO</v>
      </c>
    </row>
    <row r="155" spans="1:3" x14ac:dyDescent="0.25">
      <c r="A155" s="13">
        <v>1305</v>
      </c>
      <c r="B155" s="5" t="s">
        <v>117</v>
      </c>
      <c r="C155" s="6" t="str">
        <f t="shared" si="2"/>
        <v>CUENTA</v>
      </c>
    </row>
    <row r="156" spans="1:3" x14ac:dyDescent="0.25">
      <c r="A156" s="13">
        <v>130505</v>
      </c>
      <c r="B156" s="5" t="s">
        <v>118</v>
      </c>
      <c r="C156" s="6" t="str">
        <f t="shared" si="2"/>
        <v>SUBCUENTA</v>
      </c>
    </row>
    <row r="157" spans="1:3" x14ac:dyDescent="0.25">
      <c r="A157" s="13">
        <v>130510</v>
      </c>
      <c r="B157" s="5" t="s">
        <v>119</v>
      </c>
      <c r="C157" s="6" t="str">
        <f t="shared" si="2"/>
        <v>SUBCUENTA</v>
      </c>
    </row>
    <row r="158" spans="1:3" x14ac:dyDescent="0.25">
      <c r="A158" s="13">
        <v>130515</v>
      </c>
      <c r="B158" s="5" t="s">
        <v>120</v>
      </c>
      <c r="C158" s="6" t="str">
        <f t="shared" si="2"/>
        <v>SUBCUENTA</v>
      </c>
    </row>
    <row r="159" spans="1:3" x14ac:dyDescent="0.25">
      <c r="A159" s="13">
        <v>1310</v>
      </c>
      <c r="B159" s="5" t="s">
        <v>121</v>
      </c>
      <c r="C159" s="6" t="str">
        <f t="shared" si="2"/>
        <v>CUENTA</v>
      </c>
    </row>
    <row r="160" spans="1:3" x14ac:dyDescent="0.25">
      <c r="A160" s="13">
        <v>131005</v>
      </c>
      <c r="B160" s="5" t="s">
        <v>122</v>
      </c>
      <c r="C160" s="6" t="str">
        <f t="shared" si="2"/>
        <v>SUBCUENTA</v>
      </c>
    </row>
    <row r="161" spans="1:3" x14ac:dyDescent="0.25">
      <c r="A161" s="13">
        <v>131010</v>
      </c>
      <c r="B161" s="5" t="s">
        <v>123</v>
      </c>
      <c r="C161" s="6" t="str">
        <f t="shared" si="2"/>
        <v>SUBCUENTA</v>
      </c>
    </row>
    <row r="162" spans="1:3" x14ac:dyDescent="0.25">
      <c r="A162" s="13">
        <v>131015</v>
      </c>
      <c r="B162" s="5" t="s">
        <v>124</v>
      </c>
      <c r="C162" s="6" t="str">
        <f t="shared" si="2"/>
        <v>SUBCUENTA</v>
      </c>
    </row>
    <row r="163" spans="1:3" x14ac:dyDescent="0.25">
      <c r="A163" s="13">
        <v>131020</v>
      </c>
      <c r="B163" s="5" t="s">
        <v>125</v>
      </c>
      <c r="C163" s="6" t="str">
        <f t="shared" si="2"/>
        <v>SUBCUENTA</v>
      </c>
    </row>
    <row r="164" spans="1:3" x14ac:dyDescent="0.25">
      <c r="A164" s="13">
        <v>131095</v>
      </c>
      <c r="B164" s="5" t="s">
        <v>63</v>
      </c>
      <c r="C164" s="6" t="str">
        <f t="shared" si="2"/>
        <v>SUBCUENTA</v>
      </c>
    </row>
    <row r="165" spans="1:3" x14ac:dyDescent="0.25">
      <c r="A165" s="13">
        <v>1315</v>
      </c>
      <c r="B165" s="5" t="s">
        <v>126</v>
      </c>
      <c r="C165" s="6" t="str">
        <f t="shared" si="2"/>
        <v>CUENTA</v>
      </c>
    </row>
    <row r="166" spans="1:3" x14ac:dyDescent="0.25">
      <c r="A166" s="13">
        <v>131505</v>
      </c>
      <c r="B166" s="5" t="s">
        <v>127</v>
      </c>
      <c r="C166" s="6" t="str">
        <f t="shared" si="2"/>
        <v>SUBCUENTA</v>
      </c>
    </row>
    <row r="167" spans="1:3" x14ac:dyDescent="0.25">
      <c r="A167" s="13">
        <v>131510</v>
      </c>
      <c r="B167" s="5" t="s">
        <v>128</v>
      </c>
      <c r="C167" s="6" t="str">
        <f t="shared" si="2"/>
        <v>SUBCUENTA</v>
      </c>
    </row>
    <row r="168" spans="1:3" x14ac:dyDescent="0.25">
      <c r="A168" s="13">
        <v>131515</v>
      </c>
      <c r="B168" s="5" t="s">
        <v>129</v>
      </c>
      <c r="C168" s="6" t="str">
        <f t="shared" si="2"/>
        <v>SUBCUENTA</v>
      </c>
    </row>
    <row r="169" spans="1:3" x14ac:dyDescent="0.25">
      <c r="A169" s="13">
        <v>131520</v>
      </c>
      <c r="B169" s="5" t="s">
        <v>130</v>
      </c>
      <c r="C169" s="6" t="str">
        <f t="shared" si="2"/>
        <v>SUBCUENTA</v>
      </c>
    </row>
    <row r="170" spans="1:3" x14ac:dyDescent="0.25">
      <c r="A170" s="13">
        <v>1320</v>
      </c>
      <c r="B170" s="5" t="s">
        <v>131</v>
      </c>
      <c r="C170" s="6" t="str">
        <f t="shared" si="2"/>
        <v>CUENTA</v>
      </c>
    </row>
    <row r="171" spans="1:3" x14ac:dyDescent="0.25">
      <c r="A171" s="13">
        <v>132005</v>
      </c>
      <c r="B171" s="5" t="s">
        <v>132</v>
      </c>
      <c r="C171" s="6" t="str">
        <f t="shared" si="2"/>
        <v>SUBCUENTA</v>
      </c>
    </row>
    <row r="172" spans="1:3" x14ac:dyDescent="0.25">
      <c r="A172" s="13">
        <v>132010</v>
      </c>
      <c r="B172" s="5" t="s">
        <v>133</v>
      </c>
      <c r="C172" s="6" t="str">
        <f t="shared" si="2"/>
        <v>SUBCUENTA</v>
      </c>
    </row>
    <row r="173" spans="1:3" x14ac:dyDescent="0.25">
      <c r="A173" s="13">
        <v>132015</v>
      </c>
      <c r="B173" s="5" t="s">
        <v>134</v>
      </c>
      <c r="C173" s="6" t="str">
        <f t="shared" si="2"/>
        <v>SUBCUENTA</v>
      </c>
    </row>
    <row r="174" spans="1:3" x14ac:dyDescent="0.25">
      <c r="A174" s="13">
        <v>1325</v>
      </c>
      <c r="B174" s="5" t="s">
        <v>135</v>
      </c>
      <c r="C174" s="6" t="str">
        <f t="shared" si="2"/>
        <v>CUENTA</v>
      </c>
    </row>
    <row r="175" spans="1:3" x14ac:dyDescent="0.25">
      <c r="A175" s="13">
        <v>132505</v>
      </c>
      <c r="B175" s="5" t="s">
        <v>136</v>
      </c>
      <c r="C175" s="6" t="str">
        <f t="shared" si="2"/>
        <v>SUBCUENTA</v>
      </c>
    </row>
    <row r="176" spans="1:3" x14ac:dyDescent="0.25">
      <c r="A176" s="13">
        <v>132510</v>
      </c>
      <c r="B176" s="5" t="s">
        <v>137</v>
      </c>
      <c r="C176" s="6" t="str">
        <f t="shared" si="2"/>
        <v>SUBCUENTA</v>
      </c>
    </row>
    <row r="177" spans="1:3" x14ac:dyDescent="0.25">
      <c r="A177" s="13">
        <v>1328</v>
      </c>
      <c r="B177" s="5" t="s">
        <v>138</v>
      </c>
      <c r="C177" s="6" t="str">
        <f t="shared" si="2"/>
        <v>CUENTA</v>
      </c>
    </row>
    <row r="178" spans="1:3" ht="25.5" x14ac:dyDescent="0.25">
      <c r="A178" s="13" t="s">
        <v>139</v>
      </c>
      <c r="B178" s="5"/>
      <c r="C178" s="6" t="str">
        <f t="shared" si="2"/>
        <v/>
      </c>
    </row>
    <row r="179" spans="1:3" x14ac:dyDescent="0.25">
      <c r="A179" s="13">
        <v>1330</v>
      </c>
      <c r="B179" s="5" t="s">
        <v>140</v>
      </c>
      <c r="C179" s="6" t="str">
        <f t="shared" si="2"/>
        <v>CUENTA</v>
      </c>
    </row>
    <row r="180" spans="1:3" x14ac:dyDescent="0.25">
      <c r="A180" s="13">
        <v>133005</v>
      </c>
      <c r="B180" s="5" t="s">
        <v>141</v>
      </c>
      <c r="C180" s="6" t="str">
        <f t="shared" si="2"/>
        <v>SUBCUENTA</v>
      </c>
    </row>
    <row r="181" spans="1:3" x14ac:dyDescent="0.25">
      <c r="A181" s="13">
        <v>133010</v>
      </c>
      <c r="B181" s="5" t="s">
        <v>142</v>
      </c>
      <c r="C181" s="6" t="str">
        <f t="shared" si="2"/>
        <v>SUBCUENTA</v>
      </c>
    </row>
    <row r="182" spans="1:3" x14ac:dyDescent="0.25">
      <c r="A182" s="13">
        <v>133015</v>
      </c>
      <c r="B182" s="5" t="s">
        <v>143</v>
      </c>
      <c r="C182" s="6" t="str">
        <f t="shared" si="2"/>
        <v>SUBCUENTA</v>
      </c>
    </row>
    <row r="183" spans="1:3" x14ac:dyDescent="0.25">
      <c r="A183" s="13">
        <v>133020</v>
      </c>
      <c r="B183" s="5" t="s">
        <v>144</v>
      </c>
      <c r="C183" s="6" t="str">
        <f t="shared" si="2"/>
        <v>SUBCUENTA</v>
      </c>
    </row>
    <row r="184" spans="1:3" x14ac:dyDescent="0.25">
      <c r="A184" s="13">
        <v>133025</v>
      </c>
      <c r="B184" s="5" t="s">
        <v>145</v>
      </c>
      <c r="C184" s="6" t="str">
        <f t="shared" si="2"/>
        <v>SUBCUENTA</v>
      </c>
    </row>
    <row r="185" spans="1:3" x14ac:dyDescent="0.25">
      <c r="A185" s="13">
        <v>133030</v>
      </c>
      <c r="B185" s="5" t="s">
        <v>146</v>
      </c>
      <c r="C185" s="6" t="str">
        <f t="shared" si="2"/>
        <v>SUBCUENTA</v>
      </c>
    </row>
    <row r="186" spans="1:3" x14ac:dyDescent="0.25">
      <c r="A186" s="13">
        <v>133095</v>
      </c>
      <c r="B186" s="5" t="s">
        <v>58</v>
      </c>
      <c r="C186" s="6" t="str">
        <f t="shared" si="2"/>
        <v>SUBCUENTA</v>
      </c>
    </row>
    <row r="187" spans="1:3" x14ac:dyDescent="0.25">
      <c r="A187" s="13">
        <v>1332</v>
      </c>
      <c r="B187" s="5" t="s">
        <v>147</v>
      </c>
      <c r="C187" s="6" t="str">
        <f t="shared" si="2"/>
        <v>CUENTA</v>
      </c>
    </row>
    <row r="188" spans="1:3" ht="25.5" x14ac:dyDescent="0.25">
      <c r="A188" s="13" t="s">
        <v>148</v>
      </c>
      <c r="B188" s="5"/>
      <c r="C188" s="6" t="str">
        <f t="shared" si="2"/>
        <v/>
      </c>
    </row>
    <row r="189" spans="1:3" x14ac:dyDescent="0.25">
      <c r="A189" s="13">
        <v>1335</v>
      </c>
      <c r="B189" s="5" t="s">
        <v>149</v>
      </c>
      <c r="C189" s="6" t="str">
        <f t="shared" si="2"/>
        <v>CUENTA</v>
      </c>
    </row>
    <row r="190" spans="1:3" x14ac:dyDescent="0.25">
      <c r="A190" s="13">
        <v>133505</v>
      </c>
      <c r="B190" s="5" t="s">
        <v>150</v>
      </c>
      <c r="C190" s="6" t="str">
        <f t="shared" si="2"/>
        <v>SUBCUENTA</v>
      </c>
    </row>
    <row r="191" spans="1:3" x14ac:dyDescent="0.25">
      <c r="A191" s="13">
        <v>133510</v>
      </c>
      <c r="B191" s="5" t="s">
        <v>151</v>
      </c>
      <c r="C191" s="6" t="str">
        <f t="shared" si="2"/>
        <v>SUBCUENTA</v>
      </c>
    </row>
    <row r="192" spans="1:3" x14ac:dyDescent="0.25">
      <c r="A192" s="13">
        <v>133515</v>
      </c>
      <c r="B192" s="5" t="s">
        <v>152</v>
      </c>
      <c r="C192" s="6" t="str">
        <f t="shared" si="2"/>
        <v>SUBCUENTA</v>
      </c>
    </row>
    <row r="193" spans="1:3" x14ac:dyDescent="0.25">
      <c r="A193" s="13">
        <v>133520</v>
      </c>
      <c r="B193" s="5" t="s">
        <v>153</v>
      </c>
      <c r="C193" s="6" t="str">
        <f t="shared" si="2"/>
        <v>SUBCUENTA</v>
      </c>
    </row>
    <row r="194" spans="1:3" x14ac:dyDescent="0.25">
      <c r="A194" s="13">
        <v>133525</v>
      </c>
      <c r="B194" s="5" t="s">
        <v>154</v>
      </c>
      <c r="C194" s="6" t="str">
        <f t="shared" si="2"/>
        <v>SUBCUENTA</v>
      </c>
    </row>
    <row r="195" spans="1:3" x14ac:dyDescent="0.25">
      <c r="A195" s="13">
        <v>133530</v>
      </c>
      <c r="B195" s="5" t="s">
        <v>155</v>
      </c>
      <c r="C195" s="6" t="str">
        <f t="shared" si="2"/>
        <v>SUBCUENTA</v>
      </c>
    </row>
    <row r="196" spans="1:3" x14ac:dyDescent="0.25">
      <c r="A196" s="13">
        <v>133535</v>
      </c>
      <c r="B196" s="5" t="s">
        <v>156</v>
      </c>
      <c r="C196" s="6" t="str">
        <f t="shared" si="2"/>
        <v>SUBCUENTA</v>
      </c>
    </row>
    <row r="197" spans="1:3" x14ac:dyDescent="0.25">
      <c r="A197" s="13">
        <v>133595</v>
      </c>
      <c r="B197" s="5" t="s">
        <v>58</v>
      </c>
      <c r="C197" s="6" t="str">
        <f t="shared" si="2"/>
        <v>SUBCUENTA</v>
      </c>
    </row>
    <row r="198" spans="1:3" x14ac:dyDescent="0.25">
      <c r="A198" s="13">
        <v>1340</v>
      </c>
      <c r="B198" s="5" t="s">
        <v>157</v>
      </c>
      <c r="C198" s="6" t="str">
        <f t="shared" si="2"/>
        <v>CUENTA</v>
      </c>
    </row>
    <row r="199" spans="1:3" x14ac:dyDescent="0.25">
      <c r="A199" s="13">
        <v>134005</v>
      </c>
      <c r="B199" s="5" t="s">
        <v>158</v>
      </c>
      <c r="C199" s="6" t="str">
        <f t="shared" si="2"/>
        <v>SUBCUENTA</v>
      </c>
    </row>
    <row r="200" spans="1:3" x14ac:dyDescent="0.25">
      <c r="A200" s="13">
        <v>134010</v>
      </c>
      <c r="B200" s="5" t="s">
        <v>159</v>
      </c>
      <c r="C200" s="6" t="str">
        <f t="shared" si="2"/>
        <v>SUBCUENTA</v>
      </c>
    </row>
    <row r="201" spans="1:3" x14ac:dyDescent="0.25">
      <c r="A201" s="13">
        <v>134015</v>
      </c>
      <c r="B201" s="5" t="s">
        <v>160</v>
      </c>
      <c r="C201" s="6" t="str">
        <f t="shared" si="2"/>
        <v>SUBCUENTA</v>
      </c>
    </row>
    <row r="202" spans="1:3" x14ac:dyDescent="0.25">
      <c r="A202" s="13">
        <v>134020</v>
      </c>
      <c r="B202" s="5" t="s">
        <v>161</v>
      </c>
      <c r="C202" s="6" t="str">
        <f t="shared" ref="C202:C268" si="3">IF(LEN(A202)=1,"CLASE",IF(LEN(A202)=2,"GRUPO",IF(LEN(A202)=4,"CUENTA",IF(LEN(A202)=6,"SUBCUENTA",""))))</f>
        <v>SUBCUENTA</v>
      </c>
    </row>
    <row r="203" spans="1:3" x14ac:dyDescent="0.25">
      <c r="A203" s="13">
        <v>134025</v>
      </c>
      <c r="B203" s="5" t="s">
        <v>162</v>
      </c>
      <c r="C203" s="6" t="str">
        <f t="shared" si="3"/>
        <v>SUBCUENTA</v>
      </c>
    </row>
    <row r="204" spans="1:3" x14ac:dyDescent="0.25">
      <c r="A204" s="13">
        <v>134030</v>
      </c>
      <c r="B204" s="5" t="s">
        <v>163</v>
      </c>
      <c r="C204" s="6" t="str">
        <f t="shared" si="3"/>
        <v>SUBCUENTA</v>
      </c>
    </row>
    <row r="205" spans="1:3" x14ac:dyDescent="0.25">
      <c r="A205" s="13">
        <v>134035</v>
      </c>
      <c r="B205" s="5" t="s">
        <v>164</v>
      </c>
      <c r="C205" s="6" t="str">
        <f t="shared" si="3"/>
        <v>SUBCUENTA</v>
      </c>
    </row>
    <row r="206" spans="1:3" x14ac:dyDescent="0.25">
      <c r="A206" s="13">
        <v>134095</v>
      </c>
      <c r="B206" s="5" t="s">
        <v>165</v>
      </c>
      <c r="C206" s="6" t="str">
        <f t="shared" si="3"/>
        <v>SUBCUENTA</v>
      </c>
    </row>
    <row r="207" spans="1:3" x14ac:dyDescent="0.25">
      <c r="A207" s="13">
        <v>1345</v>
      </c>
      <c r="B207" s="5" t="s">
        <v>166</v>
      </c>
      <c r="C207" s="6" t="str">
        <f t="shared" si="3"/>
        <v>CUENTA</v>
      </c>
    </row>
    <row r="208" spans="1:3" x14ac:dyDescent="0.25">
      <c r="A208" s="13">
        <v>134505</v>
      </c>
      <c r="B208" s="5" t="s">
        <v>167</v>
      </c>
      <c r="C208" s="6" t="str">
        <f t="shared" si="3"/>
        <v>SUBCUENTA</v>
      </c>
    </row>
    <row r="209" spans="1:3" x14ac:dyDescent="0.25">
      <c r="A209" s="13">
        <v>134510</v>
      </c>
      <c r="B209" s="5" t="s">
        <v>168</v>
      </c>
      <c r="C209" s="6" t="str">
        <f t="shared" si="3"/>
        <v>SUBCUENTA</v>
      </c>
    </row>
    <row r="210" spans="1:3" x14ac:dyDescent="0.25">
      <c r="A210" s="13">
        <v>134515</v>
      </c>
      <c r="B210" s="5" t="s">
        <v>169</v>
      </c>
      <c r="C210" s="6" t="str">
        <f t="shared" si="3"/>
        <v>SUBCUENTA</v>
      </c>
    </row>
    <row r="211" spans="1:3" x14ac:dyDescent="0.25">
      <c r="A211" s="13">
        <v>134520</v>
      </c>
      <c r="B211" s="5" t="s">
        <v>170</v>
      </c>
      <c r="C211" s="6" t="str">
        <f t="shared" si="3"/>
        <v>SUBCUENTA</v>
      </c>
    </row>
    <row r="212" spans="1:3" x14ac:dyDescent="0.25">
      <c r="A212" s="13">
        <v>134525</v>
      </c>
      <c r="B212" s="5" t="s">
        <v>171</v>
      </c>
      <c r="C212" s="6" t="str">
        <f t="shared" si="3"/>
        <v>SUBCUENTA</v>
      </c>
    </row>
    <row r="213" spans="1:3" x14ac:dyDescent="0.25">
      <c r="A213" s="13">
        <v>134530</v>
      </c>
      <c r="B213" s="5" t="s">
        <v>172</v>
      </c>
      <c r="C213" s="6" t="str">
        <f t="shared" si="3"/>
        <v>SUBCUENTA</v>
      </c>
    </row>
    <row r="214" spans="1:3" x14ac:dyDescent="0.25">
      <c r="A214" s="13">
        <v>134535</v>
      </c>
      <c r="B214" s="5" t="s">
        <v>173</v>
      </c>
      <c r="C214" s="6" t="str">
        <f t="shared" si="3"/>
        <v>SUBCUENTA</v>
      </c>
    </row>
    <row r="215" spans="1:3" x14ac:dyDescent="0.25">
      <c r="A215" s="13">
        <v>134595</v>
      </c>
      <c r="B215" s="5" t="s">
        <v>58</v>
      </c>
      <c r="C215" s="6" t="str">
        <f t="shared" si="3"/>
        <v>SUBCUENTA</v>
      </c>
    </row>
    <row r="216" spans="1:3" x14ac:dyDescent="0.25">
      <c r="A216" s="13">
        <v>1350</v>
      </c>
      <c r="B216" s="5" t="s">
        <v>174</v>
      </c>
      <c r="C216" s="6" t="str">
        <f t="shared" si="3"/>
        <v>CUENTA</v>
      </c>
    </row>
    <row r="217" spans="1:3" x14ac:dyDescent="0.25">
      <c r="A217" s="13">
        <v>135005</v>
      </c>
      <c r="B217" s="5" t="s">
        <v>175</v>
      </c>
      <c r="C217" s="6" t="str">
        <f t="shared" si="3"/>
        <v>SUBCUENTA</v>
      </c>
    </row>
    <row r="218" spans="1:3" x14ac:dyDescent="0.25">
      <c r="A218" s="13">
        <v>135010</v>
      </c>
      <c r="B218" s="5" t="s">
        <v>176</v>
      </c>
      <c r="C218" s="6" t="str">
        <f t="shared" si="3"/>
        <v>SUBCUENTA</v>
      </c>
    </row>
    <row r="219" spans="1:3" x14ac:dyDescent="0.25">
      <c r="A219" s="13">
        <v>135095</v>
      </c>
      <c r="B219" s="5" t="s">
        <v>58</v>
      </c>
      <c r="C219" s="6" t="str">
        <f t="shared" si="3"/>
        <v>SUBCUENTA</v>
      </c>
    </row>
    <row r="220" spans="1:3" x14ac:dyDescent="0.25">
      <c r="A220" s="13">
        <v>1355</v>
      </c>
      <c r="B220" s="5" t="s">
        <v>177</v>
      </c>
      <c r="C220" s="6" t="str">
        <f t="shared" si="3"/>
        <v>CUENTA</v>
      </c>
    </row>
    <row r="221" spans="1:3" x14ac:dyDescent="0.25">
      <c r="A221" s="13">
        <v>135505</v>
      </c>
      <c r="B221" s="5" t="s">
        <v>178</v>
      </c>
      <c r="C221" s="6" t="str">
        <f t="shared" si="3"/>
        <v>SUBCUENTA</v>
      </c>
    </row>
    <row r="222" spans="1:3" x14ac:dyDescent="0.25">
      <c r="A222" s="13">
        <v>135510</v>
      </c>
      <c r="B222" s="5" t="s">
        <v>179</v>
      </c>
      <c r="C222" s="6" t="str">
        <f t="shared" si="3"/>
        <v>SUBCUENTA</v>
      </c>
    </row>
    <row r="223" spans="1:3" x14ac:dyDescent="0.25">
      <c r="A223" s="13">
        <v>135515</v>
      </c>
      <c r="B223" s="5" t="s">
        <v>180</v>
      </c>
      <c r="C223" s="6" t="str">
        <f t="shared" si="3"/>
        <v>SUBCUENTA</v>
      </c>
    </row>
    <row r="224" spans="1:3" x14ac:dyDescent="0.25">
      <c r="A224" s="13">
        <v>135517</v>
      </c>
      <c r="B224" s="5" t="s">
        <v>1381</v>
      </c>
      <c r="C224" s="6" t="str">
        <f t="shared" si="3"/>
        <v>SUBCUENTA</v>
      </c>
    </row>
    <row r="225" spans="1:3" x14ac:dyDescent="0.25">
      <c r="A225" s="13">
        <v>135518</v>
      </c>
      <c r="B225" s="5" t="s">
        <v>1406</v>
      </c>
      <c r="C225" s="6" t="str">
        <f t="shared" si="3"/>
        <v>SUBCUENTA</v>
      </c>
    </row>
    <row r="226" spans="1:3" x14ac:dyDescent="0.25">
      <c r="A226" s="13">
        <v>135520</v>
      </c>
      <c r="B226" s="5" t="s">
        <v>181</v>
      </c>
      <c r="C226" s="6" t="str">
        <f t="shared" si="3"/>
        <v>SUBCUENTA</v>
      </c>
    </row>
    <row r="227" spans="1:3" x14ac:dyDescent="0.25">
      <c r="A227" s="13">
        <v>135525</v>
      </c>
      <c r="B227" s="5" t="s">
        <v>182</v>
      </c>
      <c r="C227" s="6" t="str">
        <f t="shared" si="3"/>
        <v>SUBCUENTA</v>
      </c>
    </row>
    <row r="228" spans="1:3" x14ac:dyDescent="0.25">
      <c r="A228" s="13">
        <v>135530</v>
      </c>
      <c r="B228" s="5" t="s">
        <v>183</v>
      </c>
      <c r="C228" s="6" t="str">
        <f t="shared" si="3"/>
        <v>SUBCUENTA</v>
      </c>
    </row>
    <row r="229" spans="1:3" x14ac:dyDescent="0.25">
      <c r="A229" s="13">
        <v>135595</v>
      </c>
      <c r="B229" s="5" t="s">
        <v>58</v>
      </c>
      <c r="C229" s="6" t="str">
        <f t="shared" si="3"/>
        <v>SUBCUENTA</v>
      </c>
    </row>
    <row r="230" spans="1:3" x14ac:dyDescent="0.25">
      <c r="A230" s="13">
        <v>13559501</v>
      </c>
      <c r="B230" s="5" t="s">
        <v>1628</v>
      </c>
      <c r="C230" s="6" t="str">
        <f t="shared" si="3"/>
        <v/>
      </c>
    </row>
    <row r="231" spans="1:3" x14ac:dyDescent="0.25">
      <c r="A231" s="13">
        <v>1360</v>
      </c>
      <c r="B231" s="5" t="s">
        <v>184</v>
      </c>
      <c r="C231" s="6" t="str">
        <f t="shared" si="3"/>
        <v>CUENTA</v>
      </c>
    </row>
    <row r="232" spans="1:3" x14ac:dyDescent="0.25">
      <c r="A232" s="13">
        <v>136005</v>
      </c>
      <c r="B232" s="5" t="s">
        <v>185</v>
      </c>
      <c r="C232" s="6" t="str">
        <f t="shared" si="3"/>
        <v>SUBCUENTA</v>
      </c>
    </row>
    <row r="233" spans="1:3" x14ac:dyDescent="0.25">
      <c r="A233" s="13">
        <v>136010</v>
      </c>
      <c r="B233" s="5" t="s">
        <v>186</v>
      </c>
      <c r="C233" s="6" t="str">
        <f t="shared" si="3"/>
        <v>SUBCUENTA</v>
      </c>
    </row>
    <row r="234" spans="1:3" x14ac:dyDescent="0.25">
      <c r="A234" s="13">
        <v>136015</v>
      </c>
      <c r="B234" s="5" t="s">
        <v>187</v>
      </c>
      <c r="C234" s="6" t="str">
        <f t="shared" si="3"/>
        <v>SUBCUENTA</v>
      </c>
    </row>
    <row r="235" spans="1:3" x14ac:dyDescent="0.25">
      <c r="A235" s="13">
        <v>136095</v>
      </c>
      <c r="B235" s="5" t="s">
        <v>63</v>
      </c>
      <c r="C235" s="6" t="str">
        <f t="shared" si="3"/>
        <v>SUBCUENTA</v>
      </c>
    </row>
    <row r="236" spans="1:3" x14ac:dyDescent="0.25">
      <c r="A236" s="13">
        <v>1365</v>
      </c>
      <c r="B236" s="5" t="s">
        <v>188</v>
      </c>
      <c r="C236" s="6" t="str">
        <f t="shared" si="3"/>
        <v>CUENTA</v>
      </c>
    </row>
    <row r="237" spans="1:3" x14ac:dyDescent="0.25">
      <c r="A237" s="13">
        <v>136505</v>
      </c>
      <c r="B237" s="5" t="s">
        <v>189</v>
      </c>
      <c r="C237" s="6" t="str">
        <f t="shared" si="3"/>
        <v>SUBCUENTA</v>
      </c>
    </row>
    <row r="238" spans="1:3" x14ac:dyDescent="0.25">
      <c r="A238" s="13">
        <v>136510</v>
      </c>
      <c r="B238" s="5" t="s">
        <v>190</v>
      </c>
      <c r="C238" s="6" t="str">
        <f t="shared" si="3"/>
        <v>SUBCUENTA</v>
      </c>
    </row>
    <row r="239" spans="1:3" x14ac:dyDescent="0.25">
      <c r="A239" s="13">
        <v>136515</v>
      </c>
      <c r="B239" s="5" t="s">
        <v>191</v>
      </c>
      <c r="C239" s="6" t="str">
        <f t="shared" si="3"/>
        <v>SUBCUENTA</v>
      </c>
    </row>
    <row r="240" spans="1:3" x14ac:dyDescent="0.25">
      <c r="A240" s="13">
        <v>136520</v>
      </c>
      <c r="B240" s="5" t="s">
        <v>192</v>
      </c>
      <c r="C240" s="6" t="str">
        <f t="shared" si="3"/>
        <v>SUBCUENTA</v>
      </c>
    </row>
    <row r="241" spans="1:3" x14ac:dyDescent="0.25">
      <c r="A241" s="13">
        <v>136525</v>
      </c>
      <c r="B241" s="5" t="s">
        <v>193</v>
      </c>
      <c r="C241" s="6" t="str">
        <f t="shared" si="3"/>
        <v>SUBCUENTA</v>
      </c>
    </row>
    <row r="242" spans="1:3" x14ac:dyDescent="0.25">
      <c r="A242" s="13">
        <v>136530</v>
      </c>
      <c r="B242" s="5" t="s">
        <v>194</v>
      </c>
      <c r="C242" s="6" t="str">
        <f t="shared" si="3"/>
        <v>SUBCUENTA</v>
      </c>
    </row>
    <row r="243" spans="1:3" x14ac:dyDescent="0.25">
      <c r="A243" s="13">
        <v>136595</v>
      </c>
      <c r="B243" s="5" t="s">
        <v>58</v>
      </c>
      <c r="C243" s="6" t="str">
        <f t="shared" si="3"/>
        <v>SUBCUENTA</v>
      </c>
    </row>
    <row r="244" spans="1:3" x14ac:dyDescent="0.25">
      <c r="A244" s="13">
        <v>1370</v>
      </c>
      <c r="B244" s="5" t="s">
        <v>195</v>
      </c>
      <c r="C244" s="6" t="str">
        <f t="shared" si="3"/>
        <v>CUENTA</v>
      </c>
    </row>
    <row r="245" spans="1:3" x14ac:dyDescent="0.25">
      <c r="A245" s="13">
        <v>137005</v>
      </c>
      <c r="B245" s="5" t="s">
        <v>196</v>
      </c>
      <c r="C245" s="6" t="str">
        <f t="shared" si="3"/>
        <v>SUBCUENTA</v>
      </c>
    </row>
    <row r="246" spans="1:3" x14ac:dyDescent="0.25">
      <c r="A246" s="13">
        <v>137010</v>
      </c>
      <c r="B246" s="5" t="s">
        <v>197</v>
      </c>
      <c r="C246" s="6" t="str">
        <f t="shared" si="3"/>
        <v>SUBCUENTA</v>
      </c>
    </row>
    <row r="247" spans="1:3" x14ac:dyDescent="0.25">
      <c r="A247" s="13">
        <v>1380</v>
      </c>
      <c r="B247" s="5" t="s">
        <v>198</v>
      </c>
      <c r="C247" s="6" t="str">
        <f t="shared" si="3"/>
        <v>CUENTA</v>
      </c>
    </row>
    <row r="248" spans="1:3" x14ac:dyDescent="0.25">
      <c r="A248" s="13">
        <v>138005</v>
      </c>
      <c r="B248" s="5" t="s">
        <v>199</v>
      </c>
      <c r="C248" s="6" t="str">
        <f t="shared" si="3"/>
        <v>SUBCUENTA</v>
      </c>
    </row>
    <row r="249" spans="1:3" x14ac:dyDescent="0.25">
      <c r="A249" s="13">
        <v>138010</v>
      </c>
      <c r="B249" s="5" t="s">
        <v>200</v>
      </c>
      <c r="C249" s="6" t="str">
        <f t="shared" si="3"/>
        <v>SUBCUENTA</v>
      </c>
    </row>
    <row r="250" spans="1:3" x14ac:dyDescent="0.25">
      <c r="A250" s="13">
        <v>138015</v>
      </c>
      <c r="B250" s="5" t="s">
        <v>201</v>
      </c>
      <c r="C250" s="6" t="str">
        <f t="shared" si="3"/>
        <v>SUBCUENTA</v>
      </c>
    </row>
    <row r="251" spans="1:3" x14ac:dyDescent="0.25">
      <c r="A251" s="13">
        <v>138020</v>
      </c>
      <c r="B251" s="5" t="s">
        <v>202</v>
      </c>
      <c r="C251" s="6" t="str">
        <f t="shared" si="3"/>
        <v>SUBCUENTA</v>
      </c>
    </row>
    <row r="252" spans="1:3" x14ac:dyDescent="0.25">
      <c r="A252" s="13">
        <v>138025</v>
      </c>
      <c r="B252" s="5" t="s">
        <v>203</v>
      </c>
      <c r="C252" s="6" t="str">
        <f t="shared" si="3"/>
        <v>SUBCUENTA</v>
      </c>
    </row>
    <row r="253" spans="1:3" x14ac:dyDescent="0.25">
      <c r="A253" s="13">
        <v>138030</v>
      </c>
      <c r="B253" s="5" t="s">
        <v>204</v>
      </c>
      <c r="C253" s="6" t="str">
        <f t="shared" si="3"/>
        <v>SUBCUENTA</v>
      </c>
    </row>
    <row r="254" spans="1:3" x14ac:dyDescent="0.25">
      <c r="A254" s="13">
        <v>138095</v>
      </c>
      <c r="B254" s="5" t="s">
        <v>58</v>
      </c>
      <c r="C254" s="6" t="str">
        <f t="shared" si="3"/>
        <v>SUBCUENTA</v>
      </c>
    </row>
    <row r="255" spans="1:3" x14ac:dyDescent="0.25">
      <c r="A255" s="13">
        <v>1385</v>
      </c>
      <c r="B255" s="5" t="s">
        <v>205</v>
      </c>
      <c r="C255" s="6" t="str">
        <f t="shared" si="3"/>
        <v>CUENTA</v>
      </c>
    </row>
    <row r="256" spans="1:3" ht="25.5" x14ac:dyDescent="0.25">
      <c r="A256" s="13" t="s">
        <v>206</v>
      </c>
      <c r="B256" s="5"/>
      <c r="C256" s="6" t="str">
        <f t="shared" si="3"/>
        <v/>
      </c>
    </row>
    <row r="257" spans="1:3" x14ac:dyDescent="0.25">
      <c r="A257" s="13">
        <v>1390</v>
      </c>
      <c r="B257" s="5" t="s">
        <v>207</v>
      </c>
      <c r="C257" s="6" t="str">
        <f t="shared" si="3"/>
        <v>CUENTA</v>
      </c>
    </row>
    <row r="258" spans="1:3" ht="25.5" x14ac:dyDescent="0.25">
      <c r="A258" s="13" t="s">
        <v>208</v>
      </c>
      <c r="B258" s="5"/>
      <c r="C258" s="6" t="str">
        <f t="shared" si="3"/>
        <v/>
      </c>
    </row>
    <row r="259" spans="1:3" x14ac:dyDescent="0.25">
      <c r="A259" s="13">
        <v>1399</v>
      </c>
      <c r="B259" s="5" t="s">
        <v>114</v>
      </c>
      <c r="C259" s="6" t="str">
        <f t="shared" si="3"/>
        <v>CUENTA</v>
      </c>
    </row>
    <row r="260" spans="1:3" x14ac:dyDescent="0.25">
      <c r="A260" s="13">
        <v>139905</v>
      </c>
      <c r="B260" s="5" t="s">
        <v>117</v>
      </c>
      <c r="C260" s="6" t="str">
        <f t="shared" si="3"/>
        <v>SUBCUENTA</v>
      </c>
    </row>
    <row r="261" spans="1:3" x14ac:dyDescent="0.25">
      <c r="A261" s="13">
        <v>139910</v>
      </c>
      <c r="B261" s="5" t="s">
        <v>121</v>
      </c>
      <c r="C261" s="6" t="str">
        <f t="shared" si="3"/>
        <v>SUBCUENTA</v>
      </c>
    </row>
    <row r="262" spans="1:3" x14ac:dyDescent="0.25">
      <c r="A262" s="13">
        <v>139915</v>
      </c>
      <c r="B262" s="5" t="s">
        <v>126</v>
      </c>
      <c r="C262" s="6" t="str">
        <f t="shared" si="3"/>
        <v>SUBCUENTA</v>
      </c>
    </row>
    <row r="263" spans="1:3" x14ac:dyDescent="0.25">
      <c r="A263" s="13">
        <v>139920</v>
      </c>
      <c r="B263" s="5" t="s">
        <v>131</v>
      </c>
      <c r="C263" s="6" t="str">
        <f t="shared" si="3"/>
        <v>SUBCUENTA</v>
      </c>
    </row>
    <row r="264" spans="1:3" x14ac:dyDescent="0.25">
      <c r="A264" s="13">
        <v>139925</v>
      </c>
      <c r="B264" s="5" t="s">
        <v>209</v>
      </c>
      <c r="C264" s="6" t="str">
        <f t="shared" si="3"/>
        <v>SUBCUENTA</v>
      </c>
    </row>
    <row r="265" spans="1:3" x14ac:dyDescent="0.25">
      <c r="A265" s="13">
        <v>139930</v>
      </c>
      <c r="B265" s="5" t="s">
        <v>140</v>
      </c>
      <c r="C265" s="6" t="str">
        <f t="shared" si="3"/>
        <v>SUBCUENTA</v>
      </c>
    </row>
    <row r="266" spans="1:3" x14ac:dyDescent="0.25">
      <c r="A266" s="13">
        <v>139932</v>
      </c>
      <c r="B266" s="5" t="s">
        <v>147</v>
      </c>
      <c r="C266" s="6" t="str">
        <f t="shared" si="3"/>
        <v>SUBCUENTA</v>
      </c>
    </row>
    <row r="267" spans="1:3" x14ac:dyDescent="0.25">
      <c r="A267" s="13">
        <v>139935</v>
      </c>
      <c r="B267" s="5" t="s">
        <v>149</v>
      </c>
      <c r="C267" s="6" t="str">
        <f t="shared" si="3"/>
        <v>SUBCUENTA</v>
      </c>
    </row>
    <row r="268" spans="1:3" x14ac:dyDescent="0.25">
      <c r="A268" s="13">
        <v>139940</v>
      </c>
      <c r="B268" s="5" t="s">
        <v>210</v>
      </c>
      <c r="C268" s="6" t="str">
        <f t="shared" si="3"/>
        <v>SUBCUENTA</v>
      </c>
    </row>
    <row r="269" spans="1:3" x14ac:dyDescent="0.25">
      <c r="A269" s="13">
        <v>139945</v>
      </c>
      <c r="B269" s="5" t="s">
        <v>166</v>
      </c>
      <c r="C269" s="6" t="str">
        <f t="shared" ref="C269:C338" si="4">IF(LEN(A269)=1,"CLASE",IF(LEN(A269)=2,"GRUPO",IF(LEN(A269)=4,"CUENTA",IF(LEN(A269)=6,"SUBCUENTA",""))))</f>
        <v>SUBCUENTA</v>
      </c>
    </row>
    <row r="270" spans="1:3" x14ac:dyDescent="0.25">
      <c r="A270" s="13">
        <v>139950</v>
      </c>
      <c r="B270" s="5" t="s">
        <v>174</v>
      </c>
      <c r="C270" s="6" t="str">
        <f t="shared" si="4"/>
        <v>SUBCUENTA</v>
      </c>
    </row>
    <row r="271" spans="1:3" x14ac:dyDescent="0.25">
      <c r="A271" s="13">
        <v>139955</v>
      </c>
      <c r="B271" s="5" t="s">
        <v>184</v>
      </c>
      <c r="C271" s="6" t="str">
        <f t="shared" si="4"/>
        <v>SUBCUENTA</v>
      </c>
    </row>
    <row r="272" spans="1:3" x14ac:dyDescent="0.25">
      <c r="A272" s="13">
        <v>139960</v>
      </c>
      <c r="B272" s="5" t="s">
        <v>188</v>
      </c>
      <c r="C272" s="6" t="str">
        <f t="shared" si="4"/>
        <v>SUBCUENTA</v>
      </c>
    </row>
    <row r="273" spans="1:3" x14ac:dyDescent="0.25">
      <c r="A273" s="13">
        <v>139965</v>
      </c>
      <c r="B273" s="5" t="s">
        <v>195</v>
      </c>
      <c r="C273" s="6" t="str">
        <f t="shared" si="4"/>
        <v>SUBCUENTA</v>
      </c>
    </row>
    <row r="274" spans="1:3" x14ac:dyDescent="0.25">
      <c r="A274" s="13">
        <v>139975</v>
      </c>
      <c r="B274" s="5" t="s">
        <v>198</v>
      </c>
      <c r="C274" s="6" t="str">
        <f t="shared" si="4"/>
        <v>SUBCUENTA</v>
      </c>
    </row>
    <row r="275" spans="1:3" x14ac:dyDescent="0.25">
      <c r="A275" s="13">
        <v>139980</v>
      </c>
      <c r="B275" s="5" t="s">
        <v>205</v>
      </c>
      <c r="C275" s="6" t="str">
        <f t="shared" si="4"/>
        <v>SUBCUENTA</v>
      </c>
    </row>
    <row r="276" spans="1:3" x14ac:dyDescent="0.25">
      <c r="A276" s="13">
        <v>14</v>
      </c>
      <c r="B276" s="5" t="s">
        <v>211</v>
      </c>
      <c r="C276" s="6" t="str">
        <f t="shared" si="4"/>
        <v>GRUPO</v>
      </c>
    </row>
    <row r="277" spans="1:3" x14ac:dyDescent="0.25">
      <c r="A277" s="13">
        <v>1405</v>
      </c>
      <c r="B277" s="5" t="s">
        <v>212</v>
      </c>
      <c r="C277" s="6" t="str">
        <f t="shared" si="4"/>
        <v>CUENTA</v>
      </c>
    </row>
    <row r="278" spans="1:3" x14ac:dyDescent="0.25">
      <c r="A278" s="13">
        <v>140501</v>
      </c>
      <c r="B278" s="5" t="s">
        <v>1402</v>
      </c>
      <c r="C278" s="6" t="str">
        <f t="shared" si="4"/>
        <v>SUBCUENTA</v>
      </c>
    </row>
    <row r="279" spans="1:3" x14ac:dyDescent="0.25">
      <c r="A279" s="13">
        <v>140501</v>
      </c>
      <c r="B279" s="5"/>
      <c r="C279" s="6"/>
    </row>
    <row r="280" spans="1:3" ht="25.5" x14ac:dyDescent="0.25">
      <c r="A280" s="13" t="s">
        <v>213</v>
      </c>
      <c r="B280" s="5"/>
      <c r="C280" s="6" t="str">
        <f t="shared" si="4"/>
        <v/>
      </c>
    </row>
    <row r="281" spans="1:3" x14ac:dyDescent="0.25">
      <c r="A281" s="13">
        <v>140599</v>
      </c>
      <c r="B281" s="5" t="s">
        <v>51</v>
      </c>
      <c r="C281" s="6" t="str">
        <f t="shared" si="4"/>
        <v>SUBCUENTA</v>
      </c>
    </row>
    <row r="282" spans="1:3" x14ac:dyDescent="0.25">
      <c r="A282" s="13">
        <v>1410</v>
      </c>
      <c r="B282" s="5" t="s">
        <v>214</v>
      </c>
      <c r="C282" s="6" t="str">
        <f t="shared" si="4"/>
        <v>CUENTA</v>
      </c>
    </row>
    <row r="283" spans="1:3" ht="25.5" x14ac:dyDescent="0.25">
      <c r="A283" s="13" t="s">
        <v>215</v>
      </c>
      <c r="B283" s="5"/>
      <c r="C283" s="6" t="str">
        <f t="shared" si="4"/>
        <v/>
      </c>
    </row>
    <row r="284" spans="1:3" x14ac:dyDescent="0.25">
      <c r="A284" s="13">
        <v>141099</v>
      </c>
      <c r="B284" s="5" t="s">
        <v>51</v>
      </c>
      <c r="C284" s="6" t="str">
        <f t="shared" si="4"/>
        <v>SUBCUENTA</v>
      </c>
    </row>
    <row r="285" spans="1:3" x14ac:dyDescent="0.25">
      <c r="A285" s="13">
        <v>1415</v>
      </c>
      <c r="B285" s="5" t="s">
        <v>216</v>
      </c>
      <c r="C285" s="6" t="str">
        <f t="shared" si="4"/>
        <v>CUENTA</v>
      </c>
    </row>
    <row r="286" spans="1:3" ht="25.5" x14ac:dyDescent="0.25">
      <c r="A286" s="13" t="s">
        <v>217</v>
      </c>
      <c r="B286" s="5"/>
      <c r="C286" s="6" t="str">
        <f t="shared" si="4"/>
        <v/>
      </c>
    </row>
    <row r="287" spans="1:3" x14ac:dyDescent="0.25">
      <c r="A287" s="13">
        <v>141599</v>
      </c>
      <c r="B287" s="5" t="s">
        <v>51</v>
      </c>
      <c r="C287" s="6" t="str">
        <f t="shared" si="4"/>
        <v>SUBCUENTA</v>
      </c>
    </row>
    <row r="288" spans="1:3" x14ac:dyDescent="0.25">
      <c r="A288" s="13">
        <v>1417</v>
      </c>
      <c r="B288" s="5" t="s">
        <v>218</v>
      </c>
      <c r="C288" s="6" t="str">
        <f t="shared" si="4"/>
        <v>CUENTA</v>
      </c>
    </row>
    <row r="289" spans="1:3" ht="25.5" x14ac:dyDescent="0.25">
      <c r="A289" s="13" t="s">
        <v>219</v>
      </c>
      <c r="B289" s="5"/>
      <c r="C289" s="6" t="str">
        <f t="shared" si="4"/>
        <v/>
      </c>
    </row>
    <row r="290" spans="1:3" x14ac:dyDescent="0.25">
      <c r="A290" s="13">
        <v>141799</v>
      </c>
      <c r="B290" s="5" t="s">
        <v>51</v>
      </c>
      <c r="C290" s="6" t="str">
        <f t="shared" si="4"/>
        <v>SUBCUENTA</v>
      </c>
    </row>
    <row r="291" spans="1:3" x14ac:dyDescent="0.25">
      <c r="A291" s="13">
        <v>1420</v>
      </c>
      <c r="B291" s="5" t="s">
        <v>220</v>
      </c>
      <c r="C291" s="6" t="str">
        <f t="shared" si="4"/>
        <v>CUENTA</v>
      </c>
    </row>
    <row r="292" spans="1:3" ht="25.5" x14ac:dyDescent="0.25">
      <c r="A292" s="13" t="s">
        <v>221</v>
      </c>
      <c r="B292" s="5"/>
      <c r="C292" s="6" t="str">
        <f t="shared" si="4"/>
        <v/>
      </c>
    </row>
    <row r="293" spans="1:3" x14ac:dyDescent="0.25">
      <c r="A293" s="13">
        <v>142099</v>
      </c>
      <c r="B293" s="5" t="s">
        <v>51</v>
      </c>
      <c r="C293" s="6" t="str">
        <f t="shared" si="4"/>
        <v>SUBCUENTA</v>
      </c>
    </row>
    <row r="294" spans="1:3" x14ac:dyDescent="0.25">
      <c r="A294" s="13">
        <v>1425</v>
      </c>
      <c r="B294" s="5" t="s">
        <v>222</v>
      </c>
      <c r="C294" s="6" t="str">
        <f t="shared" si="4"/>
        <v>CUENTA</v>
      </c>
    </row>
    <row r="295" spans="1:3" ht="25.5" x14ac:dyDescent="0.25">
      <c r="A295" s="13" t="s">
        <v>223</v>
      </c>
      <c r="B295" s="5"/>
      <c r="C295" s="6" t="str">
        <f t="shared" si="4"/>
        <v/>
      </c>
    </row>
    <row r="296" spans="1:3" x14ac:dyDescent="0.25">
      <c r="A296" s="13">
        <v>142599</v>
      </c>
      <c r="B296" s="5" t="s">
        <v>51</v>
      </c>
      <c r="C296" s="6" t="str">
        <f t="shared" si="4"/>
        <v>SUBCUENTA</v>
      </c>
    </row>
    <row r="297" spans="1:3" x14ac:dyDescent="0.25">
      <c r="A297" s="13">
        <v>1430</v>
      </c>
      <c r="B297" s="5" t="s">
        <v>224</v>
      </c>
      <c r="C297" s="6" t="str">
        <f t="shared" si="4"/>
        <v>CUENTA</v>
      </c>
    </row>
    <row r="298" spans="1:3" x14ac:dyDescent="0.25">
      <c r="A298" s="13">
        <v>143005</v>
      </c>
      <c r="B298" s="5" t="s">
        <v>225</v>
      </c>
      <c r="C298" s="6" t="str">
        <f t="shared" si="4"/>
        <v>SUBCUENTA</v>
      </c>
    </row>
    <row r="299" spans="1:3" x14ac:dyDescent="0.25">
      <c r="A299" s="13">
        <v>143010</v>
      </c>
      <c r="B299" s="5" t="s">
        <v>226</v>
      </c>
      <c r="C299" s="6" t="str">
        <f t="shared" si="4"/>
        <v>SUBCUENTA</v>
      </c>
    </row>
    <row r="300" spans="1:3" x14ac:dyDescent="0.25">
      <c r="A300" s="13">
        <v>143015</v>
      </c>
      <c r="B300" s="5" t="s">
        <v>227</v>
      </c>
      <c r="C300" s="6" t="str">
        <f t="shared" si="4"/>
        <v>SUBCUENTA</v>
      </c>
    </row>
    <row r="301" spans="1:3" x14ac:dyDescent="0.25">
      <c r="A301" s="13">
        <v>143020</v>
      </c>
      <c r="B301" s="5" t="s">
        <v>228</v>
      </c>
      <c r="C301" s="6" t="str">
        <f t="shared" si="4"/>
        <v>SUBCUENTA</v>
      </c>
    </row>
    <row r="302" spans="1:3" x14ac:dyDescent="0.25">
      <c r="A302" s="13">
        <v>143025</v>
      </c>
      <c r="B302" s="5" t="s">
        <v>229</v>
      </c>
      <c r="C302" s="6" t="str">
        <f t="shared" si="4"/>
        <v>SUBCUENTA</v>
      </c>
    </row>
    <row r="303" spans="1:3" x14ac:dyDescent="0.25">
      <c r="A303" s="13">
        <v>143099</v>
      </c>
      <c r="B303" s="5" t="s">
        <v>51</v>
      </c>
      <c r="C303" s="6" t="str">
        <f t="shared" si="4"/>
        <v>SUBCUENTA</v>
      </c>
    </row>
    <row r="304" spans="1:3" x14ac:dyDescent="0.25">
      <c r="A304" s="13">
        <v>1435</v>
      </c>
      <c r="B304" s="5" t="s">
        <v>230</v>
      </c>
      <c r="C304" s="6" t="str">
        <f t="shared" si="4"/>
        <v>CUENTA</v>
      </c>
    </row>
    <row r="305" spans="1:3" x14ac:dyDescent="0.25">
      <c r="A305" s="13">
        <v>143524</v>
      </c>
      <c r="B305" s="5" t="s">
        <v>1615</v>
      </c>
      <c r="C305" s="6" t="str">
        <f t="shared" si="4"/>
        <v>SUBCUENTA</v>
      </c>
    </row>
    <row r="306" spans="1:3" x14ac:dyDescent="0.25">
      <c r="A306" s="13">
        <v>14352401</v>
      </c>
      <c r="B306" s="5" t="s">
        <v>1616</v>
      </c>
      <c r="C306" s="6" t="str">
        <f t="shared" si="4"/>
        <v/>
      </c>
    </row>
    <row r="307" spans="1:3" x14ac:dyDescent="0.25">
      <c r="A307" s="13">
        <v>14352402</v>
      </c>
      <c r="B307" s="5" t="s">
        <v>1617</v>
      </c>
      <c r="C307" s="6" t="str">
        <f t="shared" si="4"/>
        <v/>
      </c>
    </row>
    <row r="308" spans="1:3" x14ac:dyDescent="0.25">
      <c r="A308" s="13">
        <v>14352403</v>
      </c>
      <c r="B308" s="5" t="s">
        <v>1618</v>
      </c>
      <c r="C308" s="6" t="str">
        <f t="shared" si="4"/>
        <v/>
      </c>
    </row>
    <row r="309" spans="1:3" ht="25.5" x14ac:dyDescent="0.25">
      <c r="A309" s="13" t="s">
        <v>231</v>
      </c>
      <c r="B309" s="5"/>
      <c r="C309" s="6" t="str">
        <f t="shared" si="4"/>
        <v/>
      </c>
    </row>
    <row r="310" spans="1:3" x14ac:dyDescent="0.25">
      <c r="A310" s="13">
        <v>143599</v>
      </c>
      <c r="B310" s="5" t="s">
        <v>51</v>
      </c>
      <c r="C310" s="6" t="str">
        <f t="shared" si="4"/>
        <v>SUBCUENTA</v>
      </c>
    </row>
    <row r="311" spans="1:3" x14ac:dyDescent="0.25">
      <c r="A311" s="13">
        <v>1440</v>
      </c>
      <c r="B311" s="5" t="s">
        <v>232</v>
      </c>
      <c r="C311" s="6" t="str">
        <f t="shared" si="4"/>
        <v>CUENTA</v>
      </c>
    </row>
    <row r="312" spans="1:3" ht="25.5" x14ac:dyDescent="0.25">
      <c r="A312" s="13" t="s">
        <v>233</v>
      </c>
      <c r="B312" s="5"/>
      <c r="C312" s="6" t="str">
        <f t="shared" si="4"/>
        <v/>
      </c>
    </row>
    <row r="313" spans="1:3" x14ac:dyDescent="0.25">
      <c r="A313" s="13">
        <v>144099</v>
      </c>
      <c r="B313" s="5" t="s">
        <v>51</v>
      </c>
      <c r="C313" s="6" t="str">
        <f t="shared" si="4"/>
        <v>SUBCUENTA</v>
      </c>
    </row>
    <row r="314" spans="1:3" x14ac:dyDescent="0.25">
      <c r="A314" s="13">
        <v>1445</v>
      </c>
      <c r="B314" s="5" t="s">
        <v>234</v>
      </c>
      <c r="C314" s="6" t="str">
        <f t="shared" si="4"/>
        <v>CUENTA</v>
      </c>
    </row>
    <row r="315" spans="1:3" x14ac:dyDescent="0.25">
      <c r="A315" s="13">
        <v>144505</v>
      </c>
      <c r="B315" s="5" t="s">
        <v>235</v>
      </c>
      <c r="C315" s="6" t="str">
        <f t="shared" si="4"/>
        <v>SUBCUENTA</v>
      </c>
    </row>
    <row r="316" spans="1:3" x14ac:dyDescent="0.25">
      <c r="A316" s="13">
        <v>144510</v>
      </c>
      <c r="B316" s="5" t="s">
        <v>236</v>
      </c>
      <c r="C316" s="6" t="str">
        <f t="shared" si="4"/>
        <v>SUBCUENTA</v>
      </c>
    </row>
    <row r="317" spans="1:3" x14ac:dyDescent="0.25">
      <c r="A317" s="13">
        <v>144599</v>
      </c>
      <c r="B317" s="5" t="s">
        <v>51</v>
      </c>
      <c r="C317" s="6" t="str">
        <f t="shared" si="4"/>
        <v>SUBCUENTA</v>
      </c>
    </row>
    <row r="318" spans="1:3" x14ac:dyDescent="0.25">
      <c r="A318" s="13">
        <v>1450</v>
      </c>
      <c r="B318" s="5" t="s">
        <v>237</v>
      </c>
      <c r="C318" s="6" t="str">
        <f t="shared" si="4"/>
        <v>CUENTA</v>
      </c>
    </row>
    <row r="319" spans="1:3" x14ac:dyDescent="0.25">
      <c r="A319" s="13">
        <v>145005</v>
      </c>
      <c r="B319" s="5" t="s">
        <v>238</v>
      </c>
      <c r="C319" s="6" t="str">
        <f t="shared" si="4"/>
        <v>SUBCUENTA</v>
      </c>
    </row>
    <row r="320" spans="1:3" x14ac:dyDescent="0.25">
      <c r="A320" s="13">
        <v>145010</v>
      </c>
      <c r="B320" s="5" t="s">
        <v>239</v>
      </c>
      <c r="C320" s="6" t="str">
        <f t="shared" si="4"/>
        <v>SUBCUENTA</v>
      </c>
    </row>
    <row r="321" spans="1:3" x14ac:dyDescent="0.25">
      <c r="A321" s="13">
        <v>145099</v>
      </c>
      <c r="B321" s="5" t="s">
        <v>51</v>
      </c>
      <c r="C321" s="6" t="str">
        <f t="shared" si="4"/>
        <v>SUBCUENTA</v>
      </c>
    </row>
    <row r="322" spans="1:3" x14ac:dyDescent="0.25">
      <c r="A322" s="13">
        <v>1455</v>
      </c>
      <c r="B322" s="5" t="s">
        <v>240</v>
      </c>
      <c r="C322" s="6" t="str">
        <f t="shared" si="4"/>
        <v>CUENTA</v>
      </c>
    </row>
    <row r="323" spans="1:3" x14ac:dyDescent="0.25">
      <c r="A323" s="13">
        <v>145505</v>
      </c>
      <c r="B323" s="5" t="s">
        <v>241</v>
      </c>
      <c r="C323" s="6" t="str">
        <f t="shared" si="4"/>
        <v>SUBCUENTA</v>
      </c>
    </row>
    <row r="324" spans="1:3" x14ac:dyDescent="0.25">
      <c r="A324" s="13">
        <v>145510</v>
      </c>
      <c r="B324" s="5" t="s">
        <v>242</v>
      </c>
      <c r="C324" s="6" t="str">
        <f t="shared" si="4"/>
        <v>SUBCUENTA</v>
      </c>
    </row>
    <row r="325" spans="1:3" x14ac:dyDescent="0.25">
      <c r="A325" s="13">
        <v>145515</v>
      </c>
      <c r="B325" s="5" t="s">
        <v>243</v>
      </c>
      <c r="C325" s="6" t="str">
        <f t="shared" si="4"/>
        <v>SUBCUENTA</v>
      </c>
    </row>
    <row r="326" spans="1:3" x14ac:dyDescent="0.25">
      <c r="A326" s="13">
        <v>145520</v>
      </c>
      <c r="B326" s="5" t="s">
        <v>244</v>
      </c>
      <c r="C326" s="6" t="str">
        <f t="shared" si="4"/>
        <v>SUBCUENTA</v>
      </c>
    </row>
    <row r="327" spans="1:3" x14ac:dyDescent="0.25">
      <c r="A327" s="13">
        <v>145525</v>
      </c>
      <c r="B327" s="5" t="s">
        <v>245</v>
      </c>
      <c r="C327" s="6" t="str">
        <f t="shared" si="4"/>
        <v>SUBCUENTA</v>
      </c>
    </row>
    <row r="328" spans="1:3" x14ac:dyDescent="0.25">
      <c r="A328" s="13">
        <v>145530</v>
      </c>
      <c r="B328" s="5" t="s">
        <v>246</v>
      </c>
      <c r="C328" s="6" t="str">
        <f t="shared" si="4"/>
        <v>SUBCUENTA</v>
      </c>
    </row>
    <row r="329" spans="1:3" x14ac:dyDescent="0.25">
      <c r="A329" s="13">
        <v>145535</v>
      </c>
      <c r="B329" s="5" t="s">
        <v>247</v>
      </c>
      <c r="C329" s="6" t="str">
        <f t="shared" si="4"/>
        <v>SUBCUENTA</v>
      </c>
    </row>
    <row r="330" spans="1:3" x14ac:dyDescent="0.25">
      <c r="A330" s="13">
        <v>145540</v>
      </c>
      <c r="B330" s="5" t="s">
        <v>248</v>
      </c>
      <c r="C330" s="6" t="str">
        <f t="shared" si="4"/>
        <v>SUBCUENTA</v>
      </c>
    </row>
    <row r="331" spans="1:3" x14ac:dyDescent="0.25">
      <c r="A331" s="13">
        <v>145545</v>
      </c>
      <c r="B331" s="5" t="s">
        <v>249</v>
      </c>
      <c r="C331" s="6" t="str">
        <f t="shared" si="4"/>
        <v>SUBCUENTA</v>
      </c>
    </row>
    <row r="332" spans="1:3" x14ac:dyDescent="0.25">
      <c r="A332" s="13">
        <v>145550</v>
      </c>
      <c r="B332" s="5" t="s">
        <v>250</v>
      </c>
      <c r="C332" s="6" t="str">
        <f t="shared" si="4"/>
        <v>SUBCUENTA</v>
      </c>
    </row>
    <row r="333" spans="1:3" x14ac:dyDescent="0.25">
      <c r="A333" s="13">
        <v>145555</v>
      </c>
      <c r="B333" s="5" t="s">
        <v>251</v>
      </c>
      <c r="C333" s="6" t="str">
        <f t="shared" si="4"/>
        <v>SUBCUENTA</v>
      </c>
    </row>
    <row r="334" spans="1:3" x14ac:dyDescent="0.25">
      <c r="A334" s="13">
        <v>145560</v>
      </c>
      <c r="B334" s="5" t="s">
        <v>252</v>
      </c>
      <c r="C334" s="6" t="str">
        <f t="shared" si="4"/>
        <v>SUBCUENTA</v>
      </c>
    </row>
    <row r="335" spans="1:3" x14ac:dyDescent="0.25">
      <c r="A335" s="13">
        <v>145595</v>
      </c>
      <c r="B335" s="5" t="s">
        <v>58</v>
      </c>
      <c r="C335" s="6" t="str">
        <f t="shared" si="4"/>
        <v>SUBCUENTA</v>
      </c>
    </row>
    <row r="336" spans="1:3" x14ac:dyDescent="0.25">
      <c r="A336" s="13">
        <v>145599</v>
      </c>
      <c r="B336" s="5" t="s">
        <v>51</v>
      </c>
      <c r="C336" s="6" t="str">
        <f t="shared" si="4"/>
        <v>SUBCUENTA</v>
      </c>
    </row>
    <row r="337" spans="1:3" x14ac:dyDescent="0.25">
      <c r="A337" s="13">
        <v>1460</v>
      </c>
      <c r="B337" s="5" t="s">
        <v>253</v>
      </c>
      <c r="C337" s="6" t="str">
        <f t="shared" si="4"/>
        <v>CUENTA</v>
      </c>
    </row>
    <row r="338" spans="1:3" ht="25.5" x14ac:dyDescent="0.25">
      <c r="A338" s="13" t="s">
        <v>254</v>
      </c>
      <c r="B338" s="5"/>
      <c r="C338" s="6" t="str">
        <f t="shared" si="4"/>
        <v/>
      </c>
    </row>
    <row r="339" spans="1:3" x14ac:dyDescent="0.25">
      <c r="A339" s="13">
        <v>146099</v>
      </c>
      <c r="B339" s="5" t="s">
        <v>51</v>
      </c>
      <c r="C339" s="6" t="str">
        <f t="shared" ref="C339:C403" si="5">IF(LEN(A339)=1,"CLASE",IF(LEN(A339)=2,"GRUPO",IF(LEN(A339)=4,"CUENTA",IF(LEN(A339)=6,"SUBCUENTA",""))))</f>
        <v>SUBCUENTA</v>
      </c>
    </row>
    <row r="340" spans="1:3" x14ac:dyDescent="0.25">
      <c r="A340" s="13">
        <v>1465</v>
      </c>
      <c r="B340" s="5" t="s">
        <v>255</v>
      </c>
      <c r="C340" s="6" t="str">
        <f t="shared" si="5"/>
        <v>CUENTA</v>
      </c>
    </row>
    <row r="341" spans="1:3" ht="25.5" x14ac:dyDescent="0.25">
      <c r="A341" s="13" t="s">
        <v>256</v>
      </c>
      <c r="B341" s="5"/>
      <c r="C341" s="6" t="str">
        <f t="shared" si="5"/>
        <v/>
      </c>
    </row>
    <row r="342" spans="1:3" x14ac:dyDescent="0.25">
      <c r="A342" s="13">
        <v>146599</v>
      </c>
      <c r="B342" s="5" t="s">
        <v>51</v>
      </c>
      <c r="C342" s="6" t="str">
        <f t="shared" si="5"/>
        <v>SUBCUENTA</v>
      </c>
    </row>
    <row r="343" spans="1:3" x14ac:dyDescent="0.25">
      <c r="A343" s="13">
        <v>1499</v>
      </c>
      <c r="B343" s="5" t="s">
        <v>114</v>
      </c>
      <c r="C343" s="6" t="str">
        <f t="shared" si="5"/>
        <v>CUENTA</v>
      </c>
    </row>
    <row r="344" spans="1:3" x14ac:dyDescent="0.25">
      <c r="A344" s="13">
        <v>149905</v>
      </c>
      <c r="B344" s="5" t="s">
        <v>257</v>
      </c>
      <c r="C344" s="6" t="str">
        <f t="shared" si="5"/>
        <v>SUBCUENTA</v>
      </c>
    </row>
    <row r="345" spans="1:3" x14ac:dyDescent="0.25">
      <c r="A345" s="13">
        <v>149910</v>
      </c>
      <c r="B345" s="5" t="s">
        <v>258</v>
      </c>
      <c r="C345" s="6" t="str">
        <f t="shared" si="5"/>
        <v>SUBCUENTA</v>
      </c>
    </row>
    <row r="346" spans="1:3" x14ac:dyDescent="0.25">
      <c r="A346" s="13">
        <v>149915</v>
      </c>
      <c r="B346" s="5" t="s">
        <v>259</v>
      </c>
      <c r="C346" s="6" t="str">
        <f t="shared" si="5"/>
        <v>SUBCUENTA</v>
      </c>
    </row>
    <row r="347" spans="1:3" x14ac:dyDescent="0.25">
      <c r="A347" s="13">
        <v>149920</v>
      </c>
      <c r="B347" s="5" t="s">
        <v>260</v>
      </c>
      <c r="C347" s="6" t="str">
        <f t="shared" si="5"/>
        <v>SUBCUENTA</v>
      </c>
    </row>
    <row r="348" spans="1:3" x14ac:dyDescent="0.25">
      <c r="A348" s="13">
        <v>15</v>
      </c>
      <c r="B348" s="5" t="s">
        <v>261</v>
      </c>
      <c r="C348" s="6" t="str">
        <f t="shared" si="5"/>
        <v>GRUPO</v>
      </c>
    </row>
    <row r="349" spans="1:3" x14ac:dyDescent="0.25">
      <c r="A349" s="13">
        <v>1504</v>
      </c>
      <c r="B349" s="5" t="s">
        <v>237</v>
      </c>
      <c r="C349" s="6" t="str">
        <f t="shared" si="5"/>
        <v>CUENTA</v>
      </c>
    </row>
    <row r="350" spans="1:3" x14ac:dyDescent="0.25">
      <c r="A350" s="13">
        <v>150405</v>
      </c>
      <c r="B350" s="5" t="s">
        <v>262</v>
      </c>
      <c r="C350" s="6" t="str">
        <f t="shared" si="5"/>
        <v>SUBCUENTA</v>
      </c>
    </row>
    <row r="351" spans="1:3" x14ac:dyDescent="0.25">
      <c r="A351" s="13">
        <v>150410</v>
      </c>
      <c r="B351" s="5" t="s">
        <v>263</v>
      </c>
      <c r="C351" s="6" t="str">
        <f t="shared" si="5"/>
        <v>SUBCUENTA</v>
      </c>
    </row>
    <row r="352" spans="1:3" x14ac:dyDescent="0.25">
      <c r="A352" s="13">
        <v>150499</v>
      </c>
      <c r="B352" s="5" t="s">
        <v>51</v>
      </c>
      <c r="C352" s="6" t="str">
        <f t="shared" si="5"/>
        <v>SUBCUENTA</v>
      </c>
    </row>
    <row r="353" spans="1:3" x14ac:dyDescent="0.25">
      <c r="A353" s="13">
        <v>1506</v>
      </c>
      <c r="B353" s="5" t="s">
        <v>264</v>
      </c>
      <c r="C353" s="6" t="str">
        <f t="shared" si="5"/>
        <v>CUENTA</v>
      </c>
    </row>
    <row r="354" spans="1:3" x14ac:dyDescent="0.25">
      <c r="A354" s="13">
        <v>150605</v>
      </c>
      <c r="B354" s="5" t="s">
        <v>265</v>
      </c>
      <c r="C354" s="6" t="str">
        <f t="shared" si="5"/>
        <v>SUBCUENTA</v>
      </c>
    </row>
    <row r="355" spans="1:3" x14ac:dyDescent="0.25">
      <c r="A355" s="13">
        <v>150610</v>
      </c>
      <c r="B355" s="5" t="s">
        <v>266</v>
      </c>
      <c r="C355" s="6" t="str">
        <f t="shared" si="5"/>
        <v>SUBCUENTA</v>
      </c>
    </row>
    <row r="356" spans="1:3" x14ac:dyDescent="0.25">
      <c r="A356" s="13">
        <v>150615</v>
      </c>
      <c r="B356" s="5" t="s">
        <v>267</v>
      </c>
      <c r="C356" s="6" t="str">
        <f t="shared" si="5"/>
        <v>SUBCUENTA</v>
      </c>
    </row>
    <row r="357" spans="1:3" x14ac:dyDescent="0.25">
      <c r="A357" s="13">
        <v>150699</v>
      </c>
      <c r="B357" s="5" t="s">
        <v>51</v>
      </c>
      <c r="C357" s="6" t="str">
        <f t="shared" si="5"/>
        <v>SUBCUENTA</v>
      </c>
    </row>
    <row r="358" spans="1:3" x14ac:dyDescent="0.25">
      <c r="A358" s="13">
        <v>1508</v>
      </c>
      <c r="B358" s="5" t="s">
        <v>268</v>
      </c>
      <c r="C358" s="6" t="str">
        <f t="shared" si="5"/>
        <v>CUENTA</v>
      </c>
    </row>
    <row r="359" spans="1:3" x14ac:dyDescent="0.25">
      <c r="A359" s="13">
        <v>150805</v>
      </c>
      <c r="B359" s="5" t="s">
        <v>269</v>
      </c>
      <c r="C359" s="6" t="str">
        <f t="shared" si="5"/>
        <v>SUBCUENTA</v>
      </c>
    </row>
    <row r="360" spans="1:3" x14ac:dyDescent="0.25">
      <c r="A360" s="13">
        <v>150810</v>
      </c>
      <c r="B360" s="5" t="s">
        <v>270</v>
      </c>
      <c r="C360" s="6" t="str">
        <f t="shared" si="5"/>
        <v>SUBCUENTA</v>
      </c>
    </row>
    <row r="361" spans="1:3" x14ac:dyDescent="0.25">
      <c r="A361" s="13">
        <v>150815</v>
      </c>
      <c r="B361" s="5" t="s">
        <v>271</v>
      </c>
      <c r="C361" s="6" t="str">
        <f t="shared" si="5"/>
        <v>SUBCUENTA</v>
      </c>
    </row>
    <row r="362" spans="1:3" x14ac:dyDescent="0.25">
      <c r="A362" s="13">
        <v>150820</v>
      </c>
      <c r="B362" s="5" t="s">
        <v>272</v>
      </c>
      <c r="C362" s="6" t="str">
        <f t="shared" si="5"/>
        <v>SUBCUENTA</v>
      </c>
    </row>
    <row r="363" spans="1:3" x14ac:dyDescent="0.25">
      <c r="A363" s="13">
        <v>150825</v>
      </c>
      <c r="B363" s="5" t="s">
        <v>273</v>
      </c>
      <c r="C363" s="6" t="str">
        <f t="shared" si="5"/>
        <v>SUBCUENTA</v>
      </c>
    </row>
    <row r="364" spans="1:3" x14ac:dyDescent="0.25">
      <c r="A364" s="13">
        <v>150830</v>
      </c>
      <c r="B364" s="5" t="s">
        <v>274</v>
      </c>
      <c r="C364" s="6" t="str">
        <f t="shared" si="5"/>
        <v>SUBCUENTA</v>
      </c>
    </row>
    <row r="365" spans="1:3" x14ac:dyDescent="0.25">
      <c r="A365" s="13">
        <v>150899</v>
      </c>
      <c r="B365" s="5" t="s">
        <v>51</v>
      </c>
      <c r="C365" s="6" t="str">
        <f t="shared" si="5"/>
        <v>SUBCUENTA</v>
      </c>
    </row>
    <row r="366" spans="1:3" x14ac:dyDescent="0.25">
      <c r="A366" s="13">
        <v>1512</v>
      </c>
      <c r="B366" s="5" t="s">
        <v>275</v>
      </c>
      <c r="C366" s="6" t="str">
        <f t="shared" si="5"/>
        <v>CUENTA</v>
      </c>
    </row>
    <row r="367" spans="1:3" x14ac:dyDescent="0.25">
      <c r="A367" s="13">
        <v>151205</v>
      </c>
      <c r="B367" s="5" t="s">
        <v>276</v>
      </c>
      <c r="C367" s="6" t="str">
        <f t="shared" si="5"/>
        <v>SUBCUENTA</v>
      </c>
    </row>
    <row r="368" spans="1:3" x14ac:dyDescent="0.25">
      <c r="A368" s="13">
        <v>151210</v>
      </c>
      <c r="B368" s="5" t="s">
        <v>277</v>
      </c>
      <c r="C368" s="6" t="str">
        <f t="shared" si="5"/>
        <v>SUBCUENTA</v>
      </c>
    </row>
    <row r="369" spans="1:3" x14ac:dyDescent="0.25">
      <c r="A369" s="13">
        <v>151215</v>
      </c>
      <c r="B369" s="5" t="s">
        <v>278</v>
      </c>
      <c r="C369" s="6" t="str">
        <f t="shared" si="5"/>
        <v>SUBCUENTA</v>
      </c>
    </row>
    <row r="370" spans="1:3" x14ac:dyDescent="0.25">
      <c r="A370" s="13">
        <v>151220</v>
      </c>
      <c r="B370" s="5" t="s">
        <v>279</v>
      </c>
      <c r="C370" s="6" t="str">
        <f t="shared" si="5"/>
        <v>SUBCUENTA</v>
      </c>
    </row>
    <row r="371" spans="1:3" x14ac:dyDescent="0.25">
      <c r="A371" s="13">
        <v>151225</v>
      </c>
      <c r="B371" s="5" t="s">
        <v>280</v>
      </c>
      <c r="C371" s="6" t="str">
        <f t="shared" si="5"/>
        <v>SUBCUENTA</v>
      </c>
    </row>
    <row r="372" spans="1:3" x14ac:dyDescent="0.25">
      <c r="A372" s="13">
        <v>151230</v>
      </c>
      <c r="B372" s="5" t="s">
        <v>281</v>
      </c>
      <c r="C372" s="6" t="str">
        <f t="shared" si="5"/>
        <v>SUBCUENTA</v>
      </c>
    </row>
    <row r="373" spans="1:3" x14ac:dyDescent="0.25">
      <c r="A373" s="13">
        <v>151235</v>
      </c>
      <c r="B373" s="5" t="s">
        <v>282</v>
      </c>
      <c r="C373" s="6" t="str">
        <f t="shared" si="5"/>
        <v>SUBCUENTA</v>
      </c>
    </row>
    <row r="374" spans="1:3" x14ac:dyDescent="0.25">
      <c r="A374" s="13">
        <v>151240</v>
      </c>
      <c r="B374" s="5" t="s">
        <v>283</v>
      </c>
      <c r="C374" s="6" t="str">
        <f t="shared" si="5"/>
        <v>SUBCUENTA</v>
      </c>
    </row>
    <row r="375" spans="1:3" x14ac:dyDescent="0.25">
      <c r="A375" s="13">
        <v>151245</v>
      </c>
      <c r="B375" s="5" t="s">
        <v>284</v>
      </c>
      <c r="C375" s="6" t="str">
        <f t="shared" si="5"/>
        <v>SUBCUENTA</v>
      </c>
    </row>
    <row r="376" spans="1:3" x14ac:dyDescent="0.25">
      <c r="A376" s="13">
        <v>151250</v>
      </c>
      <c r="B376" s="5" t="s">
        <v>285</v>
      </c>
      <c r="C376" s="6" t="str">
        <f t="shared" si="5"/>
        <v>SUBCUENTA</v>
      </c>
    </row>
    <row r="377" spans="1:3" x14ac:dyDescent="0.25">
      <c r="A377" s="13">
        <v>151299</v>
      </c>
      <c r="B377" s="5" t="s">
        <v>51</v>
      </c>
      <c r="C377" s="6" t="str">
        <f t="shared" si="5"/>
        <v>SUBCUENTA</v>
      </c>
    </row>
    <row r="378" spans="1:3" x14ac:dyDescent="0.25">
      <c r="A378" s="13">
        <v>1516</v>
      </c>
      <c r="B378" s="5" t="s">
        <v>269</v>
      </c>
      <c r="C378" s="6" t="str">
        <f t="shared" si="5"/>
        <v>CUENTA</v>
      </c>
    </row>
    <row r="379" spans="1:3" x14ac:dyDescent="0.25">
      <c r="A379" s="13">
        <v>151605</v>
      </c>
      <c r="B379" s="5" t="s">
        <v>286</v>
      </c>
      <c r="C379" s="6" t="str">
        <f t="shared" si="5"/>
        <v>SUBCUENTA</v>
      </c>
    </row>
    <row r="380" spans="1:3" x14ac:dyDescent="0.25">
      <c r="A380" s="13">
        <v>151610</v>
      </c>
      <c r="B380" s="5" t="s">
        <v>287</v>
      </c>
      <c r="C380" s="6" t="str">
        <f t="shared" si="5"/>
        <v>SUBCUENTA</v>
      </c>
    </row>
    <row r="381" spans="1:3" x14ac:dyDescent="0.25">
      <c r="A381" s="13">
        <v>151615</v>
      </c>
      <c r="B381" s="5" t="s">
        <v>288</v>
      </c>
      <c r="C381" s="6" t="str">
        <f t="shared" si="5"/>
        <v>SUBCUENTA</v>
      </c>
    </row>
    <row r="382" spans="1:3" x14ac:dyDescent="0.25">
      <c r="A382" s="13">
        <v>151620</v>
      </c>
      <c r="B382" s="5" t="s">
        <v>289</v>
      </c>
      <c r="C382" s="6" t="str">
        <f t="shared" si="5"/>
        <v>SUBCUENTA</v>
      </c>
    </row>
    <row r="383" spans="1:3" x14ac:dyDescent="0.25">
      <c r="A383" s="13">
        <v>151625</v>
      </c>
      <c r="B383" s="5" t="s">
        <v>290</v>
      </c>
      <c r="C383" s="6" t="str">
        <f t="shared" si="5"/>
        <v>SUBCUENTA</v>
      </c>
    </row>
    <row r="384" spans="1:3" x14ac:dyDescent="0.25">
      <c r="A384" s="13">
        <v>151630</v>
      </c>
      <c r="B384" s="5" t="s">
        <v>291</v>
      </c>
      <c r="C384" s="6" t="str">
        <f t="shared" si="5"/>
        <v>SUBCUENTA</v>
      </c>
    </row>
    <row r="385" spans="1:3" x14ac:dyDescent="0.25">
      <c r="A385" s="13">
        <v>151635</v>
      </c>
      <c r="B385" s="5" t="s">
        <v>292</v>
      </c>
      <c r="C385" s="6" t="str">
        <f t="shared" si="5"/>
        <v>SUBCUENTA</v>
      </c>
    </row>
    <row r="386" spans="1:3" x14ac:dyDescent="0.25">
      <c r="A386" s="13">
        <v>151640</v>
      </c>
      <c r="B386" s="5" t="s">
        <v>293</v>
      </c>
      <c r="C386" s="6" t="str">
        <f t="shared" si="5"/>
        <v>SUBCUENTA</v>
      </c>
    </row>
    <row r="387" spans="1:3" x14ac:dyDescent="0.25">
      <c r="A387" s="13">
        <v>151645</v>
      </c>
      <c r="B387" s="5" t="s">
        <v>294</v>
      </c>
      <c r="C387" s="6" t="str">
        <f t="shared" si="5"/>
        <v>SUBCUENTA</v>
      </c>
    </row>
    <row r="388" spans="1:3" x14ac:dyDescent="0.25">
      <c r="A388" s="13">
        <v>151650</v>
      </c>
      <c r="B388" s="5" t="s">
        <v>295</v>
      </c>
      <c r="C388" s="6" t="str">
        <f t="shared" si="5"/>
        <v>SUBCUENTA</v>
      </c>
    </row>
    <row r="389" spans="1:3" x14ac:dyDescent="0.25">
      <c r="A389" s="13">
        <v>151655</v>
      </c>
      <c r="B389" s="5" t="s">
        <v>296</v>
      </c>
      <c r="C389" s="6" t="str">
        <f t="shared" si="5"/>
        <v>SUBCUENTA</v>
      </c>
    </row>
    <row r="390" spans="1:3" x14ac:dyDescent="0.25">
      <c r="A390" s="13">
        <v>151660</v>
      </c>
      <c r="B390" s="5" t="s">
        <v>297</v>
      </c>
      <c r="C390" s="6" t="str">
        <f t="shared" si="5"/>
        <v>SUBCUENTA</v>
      </c>
    </row>
    <row r="391" spans="1:3" x14ac:dyDescent="0.25">
      <c r="A391" s="13">
        <v>151663</v>
      </c>
      <c r="B391" s="5" t="s">
        <v>298</v>
      </c>
      <c r="C391" s="6" t="str">
        <f t="shared" si="5"/>
        <v>SUBCUENTA</v>
      </c>
    </row>
    <row r="392" spans="1:3" x14ac:dyDescent="0.25">
      <c r="A392" s="13">
        <v>151665</v>
      </c>
      <c r="B392" s="5" t="s">
        <v>299</v>
      </c>
      <c r="C392" s="6" t="str">
        <f t="shared" si="5"/>
        <v>SUBCUENTA</v>
      </c>
    </row>
    <row r="393" spans="1:3" x14ac:dyDescent="0.25">
      <c r="A393" s="13">
        <v>151670</v>
      </c>
      <c r="B393" s="5" t="s">
        <v>300</v>
      </c>
      <c r="C393" s="6" t="str">
        <f t="shared" si="5"/>
        <v>SUBCUENTA</v>
      </c>
    </row>
    <row r="394" spans="1:3" x14ac:dyDescent="0.25">
      <c r="A394" s="13">
        <v>151675</v>
      </c>
      <c r="B394" s="5" t="s">
        <v>301</v>
      </c>
      <c r="C394" s="6" t="str">
        <f t="shared" si="5"/>
        <v>SUBCUENTA</v>
      </c>
    </row>
    <row r="395" spans="1:3" x14ac:dyDescent="0.25">
      <c r="A395" s="13">
        <v>151680</v>
      </c>
      <c r="B395" s="5" t="s">
        <v>302</v>
      </c>
      <c r="C395" s="6" t="str">
        <f t="shared" si="5"/>
        <v>SUBCUENTA</v>
      </c>
    </row>
    <row r="396" spans="1:3" x14ac:dyDescent="0.25">
      <c r="A396" s="13">
        <v>151695</v>
      </c>
      <c r="B396" s="5" t="s">
        <v>58</v>
      </c>
      <c r="C396" s="6" t="str">
        <f t="shared" si="5"/>
        <v>SUBCUENTA</v>
      </c>
    </row>
    <row r="397" spans="1:3" x14ac:dyDescent="0.25">
      <c r="A397" s="13">
        <v>151699</v>
      </c>
      <c r="B397" s="5" t="s">
        <v>51</v>
      </c>
      <c r="C397" s="6" t="str">
        <f t="shared" si="5"/>
        <v>SUBCUENTA</v>
      </c>
    </row>
    <row r="398" spans="1:3" x14ac:dyDescent="0.25">
      <c r="A398" s="13">
        <v>1520</v>
      </c>
      <c r="B398" s="5" t="s">
        <v>276</v>
      </c>
      <c r="C398" s="6" t="str">
        <f t="shared" si="5"/>
        <v>CUENTA</v>
      </c>
    </row>
    <row r="399" spans="1:3" ht="25.5" x14ac:dyDescent="0.25">
      <c r="A399" s="13" t="s">
        <v>303</v>
      </c>
      <c r="B399" s="5"/>
      <c r="C399" s="6" t="str">
        <f t="shared" si="5"/>
        <v/>
      </c>
    </row>
    <row r="400" spans="1:3" x14ac:dyDescent="0.25">
      <c r="A400" s="13">
        <v>152099</v>
      </c>
      <c r="B400" s="5" t="s">
        <v>51</v>
      </c>
      <c r="C400" s="6" t="str">
        <f t="shared" si="5"/>
        <v>SUBCUENTA</v>
      </c>
    </row>
    <row r="401" spans="1:3" x14ac:dyDescent="0.25">
      <c r="A401" s="13">
        <v>1524</v>
      </c>
      <c r="B401" s="5" t="s">
        <v>277</v>
      </c>
      <c r="C401" s="6" t="str">
        <f t="shared" si="5"/>
        <v>CUENTA</v>
      </c>
    </row>
    <row r="402" spans="1:3" x14ac:dyDescent="0.25">
      <c r="A402" s="13">
        <v>152405</v>
      </c>
      <c r="B402" s="5" t="s">
        <v>304</v>
      </c>
      <c r="C402" s="6" t="str">
        <f t="shared" si="5"/>
        <v>SUBCUENTA</v>
      </c>
    </row>
    <row r="403" spans="1:3" x14ac:dyDescent="0.25">
      <c r="A403" s="13">
        <v>15240501</v>
      </c>
      <c r="B403" s="5" t="s">
        <v>1604</v>
      </c>
      <c r="C403" s="6" t="str">
        <f t="shared" si="5"/>
        <v/>
      </c>
    </row>
    <row r="404" spans="1:3" x14ac:dyDescent="0.25">
      <c r="A404" s="13">
        <v>152410</v>
      </c>
      <c r="B404" s="5" t="s">
        <v>305</v>
      </c>
      <c r="C404" s="6" t="str">
        <f t="shared" ref="C404:C468" si="6">IF(LEN(A404)=1,"CLASE",IF(LEN(A404)=2,"GRUPO",IF(LEN(A404)=4,"CUENTA",IF(LEN(A404)=6,"SUBCUENTA",""))))</f>
        <v>SUBCUENTA</v>
      </c>
    </row>
    <row r="405" spans="1:3" x14ac:dyDescent="0.25">
      <c r="A405" s="13">
        <v>152495</v>
      </c>
      <c r="B405" s="5" t="s">
        <v>58</v>
      </c>
      <c r="C405" s="6" t="str">
        <f t="shared" si="6"/>
        <v>SUBCUENTA</v>
      </c>
    </row>
    <row r="406" spans="1:3" x14ac:dyDescent="0.25">
      <c r="A406" s="13">
        <v>152499</v>
      </c>
      <c r="B406" s="5" t="s">
        <v>51</v>
      </c>
      <c r="C406" s="6" t="str">
        <f t="shared" si="6"/>
        <v>SUBCUENTA</v>
      </c>
    </row>
    <row r="407" spans="1:3" x14ac:dyDescent="0.25">
      <c r="A407" s="13">
        <v>1528</v>
      </c>
      <c r="B407" s="5" t="s">
        <v>278</v>
      </c>
      <c r="C407" s="6" t="str">
        <f t="shared" si="6"/>
        <v>CUENTA</v>
      </c>
    </row>
    <row r="408" spans="1:3" x14ac:dyDescent="0.25">
      <c r="A408" s="13">
        <v>152805</v>
      </c>
      <c r="B408" s="5" t="s">
        <v>306</v>
      </c>
      <c r="C408" s="6" t="str">
        <f t="shared" si="6"/>
        <v>SUBCUENTA</v>
      </c>
    </row>
    <row r="409" spans="1:3" x14ac:dyDescent="0.25">
      <c r="A409" s="13">
        <v>15280501</v>
      </c>
      <c r="B409" s="5" t="s">
        <v>1379</v>
      </c>
      <c r="C409" s="6" t="str">
        <f t="shared" si="6"/>
        <v/>
      </c>
    </row>
    <row r="410" spans="1:3" x14ac:dyDescent="0.25">
      <c r="A410" s="13">
        <v>152810</v>
      </c>
      <c r="B410" s="5" t="s">
        <v>307</v>
      </c>
      <c r="C410" s="6" t="str">
        <f t="shared" si="6"/>
        <v>SUBCUENTA</v>
      </c>
    </row>
    <row r="411" spans="1:3" x14ac:dyDescent="0.25">
      <c r="A411" s="13">
        <v>152815</v>
      </c>
      <c r="B411" s="5" t="s">
        <v>308</v>
      </c>
      <c r="C411" s="6" t="str">
        <f t="shared" si="6"/>
        <v>SUBCUENTA</v>
      </c>
    </row>
    <row r="412" spans="1:3" x14ac:dyDescent="0.25">
      <c r="A412" s="13">
        <v>152820</v>
      </c>
      <c r="B412" s="5" t="s">
        <v>309</v>
      </c>
      <c r="C412" s="6" t="str">
        <f t="shared" si="6"/>
        <v>SUBCUENTA</v>
      </c>
    </row>
    <row r="413" spans="1:3" x14ac:dyDescent="0.25">
      <c r="A413" s="13">
        <v>152825</v>
      </c>
      <c r="B413" s="5" t="s">
        <v>310</v>
      </c>
      <c r="C413" s="6" t="str">
        <f t="shared" si="6"/>
        <v>SUBCUENTA</v>
      </c>
    </row>
    <row r="414" spans="1:3" x14ac:dyDescent="0.25">
      <c r="A414" s="13">
        <v>152895</v>
      </c>
      <c r="B414" s="5" t="s">
        <v>58</v>
      </c>
      <c r="C414" s="6" t="str">
        <f t="shared" si="6"/>
        <v>SUBCUENTA</v>
      </c>
    </row>
    <row r="415" spans="1:3" x14ac:dyDescent="0.25">
      <c r="A415" s="13">
        <v>152899</v>
      </c>
      <c r="B415" s="5" t="s">
        <v>51</v>
      </c>
      <c r="C415" s="6" t="str">
        <f t="shared" si="6"/>
        <v>SUBCUENTA</v>
      </c>
    </row>
    <row r="416" spans="1:3" x14ac:dyDescent="0.25">
      <c r="A416" s="13">
        <v>1532</v>
      </c>
      <c r="B416" s="5" t="s">
        <v>311</v>
      </c>
      <c r="C416" s="6" t="str">
        <f t="shared" si="6"/>
        <v>CUENTA</v>
      </c>
    </row>
    <row r="417" spans="1:3" x14ac:dyDescent="0.25">
      <c r="A417" s="13">
        <v>153205</v>
      </c>
      <c r="B417" s="5" t="s">
        <v>312</v>
      </c>
      <c r="C417" s="6" t="str">
        <f t="shared" si="6"/>
        <v>SUBCUENTA</v>
      </c>
    </row>
    <row r="418" spans="1:3" x14ac:dyDescent="0.25">
      <c r="A418" s="13">
        <v>153210</v>
      </c>
      <c r="B418" s="5" t="s">
        <v>313</v>
      </c>
      <c r="C418" s="6" t="str">
        <f t="shared" si="6"/>
        <v>SUBCUENTA</v>
      </c>
    </row>
    <row r="419" spans="1:3" x14ac:dyDescent="0.25">
      <c r="A419" s="13">
        <v>153215</v>
      </c>
      <c r="B419" s="5" t="s">
        <v>314</v>
      </c>
      <c r="C419" s="6" t="str">
        <f t="shared" si="6"/>
        <v>SUBCUENTA</v>
      </c>
    </row>
    <row r="420" spans="1:3" x14ac:dyDescent="0.25">
      <c r="A420" s="13">
        <v>153220</v>
      </c>
      <c r="B420" s="5" t="s">
        <v>315</v>
      </c>
      <c r="C420" s="6" t="str">
        <f t="shared" si="6"/>
        <v>SUBCUENTA</v>
      </c>
    </row>
    <row r="421" spans="1:3" x14ac:dyDescent="0.25">
      <c r="A421" s="13">
        <v>153295</v>
      </c>
      <c r="B421" s="5" t="s">
        <v>58</v>
      </c>
      <c r="C421" s="6" t="str">
        <f t="shared" si="6"/>
        <v>SUBCUENTA</v>
      </c>
    </row>
    <row r="422" spans="1:3" x14ac:dyDescent="0.25">
      <c r="A422" s="13">
        <v>153299</v>
      </c>
      <c r="B422" s="5" t="s">
        <v>51</v>
      </c>
      <c r="C422" s="6" t="str">
        <f t="shared" si="6"/>
        <v>SUBCUENTA</v>
      </c>
    </row>
    <row r="423" spans="1:3" x14ac:dyDescent="0.25">
      <c r="A423" s="13">
        <v>1536</v>
      </c>
      <c r="B423" s="5" t="s">
        <v>280</v>
      </c>
      <c r="C423" s="6" t="str">
        <f t="shared" si="6"/>
        <v>CUENTA</v>
      </c>
    </row>
    <row r="424" spans="1:3" x14ac:dyDescent="0.25">
      <c r="A424" s="13">
        <v>153605</v>
      </c>
      <c r="B424" s="5" t="s">
        <v>316</v>
      </c>
      <c r="C424" s="6" t="str">
        <f t="shared" si="6"/>
        <v>SUBCUENTA</v>
      </c>
    </row>
    <row r="425" spans="1:3" x14ac:dyDescent="0.25">
      <c r="A425" s="13">
        <v>153610</v>
      </c>
      <c r="B425" s="5" t="s">
        <v>317</v>
      </c>
      <c r="C425" s="6" t="str">
        <f t="shared" si="6"/>
        <v>SUBCUENTA</v>
      </c>
    </row>
    <row r="426" spans="1:3" x14ac:dyDescent="0.25">
      <c r="A426" s="13">
        <v>153695</v>
      </c>
      <c r="B426" s="5" t="s">
        <v>58</v>
      </c>
      <c r="C426" s="6" t="str">
        <f t="shared" si="6"/>
        <v>SUBCUENTA</v>
      </c>
    </row>
    <row r="427" spans="1:3" x14ac:dyDescent="0.25">
      <c r="A427" s="13">
        <v>153699</v>
      </c>
      <c r="B427" s="5" t="s">
        <v>51</v>
      </c>
      <c r="C427" s="6" t="str">
        <f t="shared" si="6"/>
        <v>SUBCUENTA</v>
      </c>
    </row>
    <row r="428" spans="1:3" x14ac:dyDescent="0.25">
      <c r="A428" s="13">
        <v>1540</v>
      </c>
      <c r="B428" s="5" t="s">
        <v>281</v>
      </c>
      <c r="C428" s="6" t="str">
        <f t="shared" si="6"/>
        <v>CUENTA</v>
      </c>
    </row>
    <row r="429" spans="1:3" x14ac:dyDescent="0.25">
      <c r="A429" s="13">
        <v>154005</v>
      </c>
      <c r="B429" s="5" t="s">
        <v>318</v>
      </c>
      <c r="C429" s="6" t="str">
        <f t="shared" si="6"/>
        <v>SUBCUENTA</v>
      </c>
    </row>
    <row r="430" spans="1:3" x14ac:dyDescent="0.25">
      <c r="A430" s="13">
        <v>154008</v>
      </c>
      <c r="B430" s="5" t="s">
        <v>319</v>
      </c>
      <c r="C430" s="6" t="str">
        <f t="shared" si="6"/>
        <v>SUBCUENTA</v>
      </c>
    </row>
    <row r="431" spans="1:3" x14ac:dyDescent="0.25">
      <c r="A431" s="13">
        <v>154010</v>
      </c>
      <c r="B431" s="5" t="s">
        <v>320</v>
      </c>
      <c r="C431" s="6" t="str">
        <f t="shared" si="6"/>
        <v>SUBCUENTA</v>
      </c>
    </row>
    <row r="432" spans="1:3" x14ac:dyDescent="0.25">
      <c r="A432" s="13">
        <v>154015</v>
      </c>
      <c r="B432" s="5" t="s">
        <v>321</v>
      </c>
      <c r="C432" s="6" t="str">
        <f t="shared" si="6"/>
        <v>SUBCUENTA</v>
      </c>
    </row>
    <row r="433" spans="1:3" x14ac:dyDescent="0.25">
      <c r="A433" s="13">
        <v>154017</v>
      </c>
      <c r="B433" s="5" t="s">
        <v>322</v>
      </c>
      <c r="C433" s="6" t="str">
        <f t="shared" si="6"/>
        <v>SUBCUENTA</v>
      </c>
    </row>
    <row r="434" spans="1:3" x14ac:dyDescent="0.25">
      <c r="A434" s="13">
        <v>154020</v>
      </c>
      <c r="B434" s="5" t="s">
        <v>323</v>
      </c>
      <c r="C434" s="6" t="str">
        <f t="shared" si="6"/>
        <v>SUBCUENTA</v>
      </c>
    </row>
    <row r="435" spans="1:3" x14ac:dyDescent="0.25">
      <c r="A435" s="13">
        <v>154025</v>
      </c>
      <c r="B435" s="5" t="s">
        <v>324</v>
      </c>
      <c r="C435" s="6" t="str">
        <f t="shared" si="6"/>
        <v>SUBCUENTA</v>
      </c>
    </row>
    <row r="436" spans="1:3" x14ac:dyDescent="0.25">
      <c r="A436" s="13">
        <v>154030</v>
      </c>
      <c r="B436" s="5" t="s">
        <v>325</v>
      </c>
      <c r="C436" s="6" t="str">
        <f t="shared" si="6"/>
        <v>SUBCUENTA</v>
      </c>
    </row>
    <row r="437" spans="1:3" x14ac:dyDescent="0.25">
      <c r="A437" s="13">
        <v>154035</v>
      </c>
      <c r="B437" s="5" t="s">
        <v>326</v>
      </c>
      <c r="C437" s="6" t="str">
        <f t="shared" si="6"/>
        <v>SUBCUENTA</v>
      </c>
    </row>
    <row r="438" spans="1:3" x14ac:dyDescent="0.25">
      <c r="A438" s="13">
        <v>154040</v>
      </c>
      <c r="B438" s="5" t="s">
        <v>327</v>
      </c>
      <c r="C438" s="6" t="str">
        <f t="shared" si="6"/>
        <v>SUBCUENTA</v>
      </c>
    </row>
    <row r="439" spans="1:3" x14ac:dyDescent="0.25">
      <c r="A439" s="13">
        <v>154045</v>
      </c>
      <c r="B439" s="5" t="s">
        <v>328</v>
      </c>
      <c r="C439" s="6" t="str">
        <f t="shared" si="6"/>
        <v>SUBCUENTA</v>
      </c>
    </row>
    <row r="440" spans="1:3" x14ac:dyDescent="0.25">
      <c r="A440" s="13">
        <v>154095</v>
      </c>
      <c r="B440" s="5" t="s">
        <v>58</v>
      </c>
      <c r="C440" s="6" t="str">
        <f t="shared" si="6"/>
        <v>SUBCUENTA</v>
      </c>
    </row>
    <row r="441" spans="1:3" x14ac:dyDescent="0.25">
      <c r="A441" s="13">
        <v>154099</v>
      </c>
      <c r="B441" s="5" t="s">
        <v>51</v>
      </c>
      <c r="C441" s="6" t="str">
        <f t="shared" si="6"/>
        <v>SUBCUENTA</v>
      </c>
    </row>
    <row r="442" spans="1:3" x14ac:dyDescent="0.25">
      <c r="A442" s="13">
        <v>1544</v>
      </c>
      <c r="B442" s="5" t="s">
        <v>282</v>
      </c>
      <c r="C442" s="6" t="str">
        <f t="shared" si="6"/>
        <v>CUENTA</v>
      </c>
    </row>
    <row r="443" spans="1:3" x14ac:dyDescent="0.25">
      <c r="A443" s="13">
        <v>154405</v>
      </c>
      <c r="B443" s="5" t="s">
        <v>329</v>
      </c>
      <c r="C443" s="6" t="str">
        <f t="shared" si="6"/>
        <v>SUBCUENTA</v>
      </c>
    </row>
    <row r="444" spans="1:3" x14ac:dyDescent="0.25">
      <c r="A444" s="13">
        <v>154410</v>
      </c>
      <c r="B444" s="5" t="s">
        <v>330</v>
      </c>
      <c r="C444" s="6" t="str">
        <f t="shared" si="6"/>
        <v>SUBCUENTA</v>
      </c>
    </row>
    <row r="445" spans="1:3" x14ac:dyDescent="0.25">
      <c r="A445" s="13">
        <v>154415</v>
      </c>
      <c r="B445" s="5" t="s">
        <v>331</v>
      </c>
      <c r="C445" s="6" t="str">
        <f t="shared" si="6"/>
        <v>SUBCUENTA</v>
      </c>
    </row>
    <row r="446" spans="1:3" x14ac:dyDescent="0.25">
      <c r="A446" s="13">
        <v>154420</v>
      </c>
      <c r="B446" s="5" t="s">
        <v>332</v>
      </c>
      <c r="C446" s="6" t="str">
        <f t="shared" si="6"/>
        <v>SUBCUENTA</v>
      </c>
    </row>
    <row r="447" spans="1:3" x14ac:dyDescent="0.25">
      <c r="A447" s="13">
        <v>154425</v>
      </c>
      <c r="B447" s="5" t="s">
        <v>333</v>
      </c>
      <c r="C447" s="6" t="str">
        <f t="shared" si="6"/>
        <v>SUBCUENTA</v>
      </c>
    </row>
    <row r="448" spans="1:3" x14ac:dyDescent="0.25">
      <c r="A448" s="13">
        <v>154430</v>
      </c>
      <c r="B448" s="5" t="s">
        <v>334</v>
      </c>
      <c r="C448" s="6" t="str">
        <f t="shared" si="6"/>
        <v>SUBCUENTA</v>
      </c>
    </row>
    <row r="449" spans="1:3" x14ac:dyDescent="0.25">
      <c r="A449" s="13">
        <v>154435</v>
      </c>
      <c r="B449" s="5" t="s">
        <v>335</v>
      </c>
      <c r="C449" s="6" t="str">
        <f t="shared" si="6"/>
        <v>SUBCUENTA</v>
      </c>
    </row>
    <row r="450" spans="1:3" x14ac:dyDescent="0.25">
      <c r="A450" s="13">
        <v>154440</v>
      </c>
      <c r="B450" s="5" t="s">
        <v>336</v>
      </c>
      <c r="C450" s="6" t="str">
        <f t="shared" si="6"/>
        <v>SUBCUENTA</v>
      </c>
    </row>
    <row r="451" spans="1:3" x14ac:dyDescent="0.25">
      <c r="A451" s="13">
        <v>154495</v>
      </c>
      <c r="B451" s="5" t="s">
        <v>58</v>
      </c>
      <c r="C451" s="6" t="str">
        <f t="shared" si="6"/>
        <v>SUBCUENTA</v>
      </c>
    </row>
    <row r="452" spans="1:3" x14ac:dyDescent="0.25">
      <c r="A452" s="13">
        <v>154499</v>
      </c>
      <c r="B452" s="5" t="s">
        <v>51</v>
      </c>
      <c r="C452" s="6" t="str">
        <f t="shared" si="6"/>
        <v>SUBCUENTA</v>
      </c>
    </row>
    <row r="453" spans="1:3" x14ac:dyDescent="0.25">
      <c r="A453" s="13">
        <v>1548</v>
      </c>
      <c r="B453" s="5" t="s">
        <v>283</v>
      </c>
      <c r="C453" s="6" t="str">
        <f t="shared" si="6"/>
        <v>CUENTA</v>
      </c>
    </row>
    <row r="454" spans="1:3" x14ac:dyDescent="0.25">
      <c r="A454" s="13">
        <v>154805</v>
      </c>
      <c r="B454" s="5" t="s">
        <v>337</v>
      </c>
      <c r="C454" s="6" t="str">
        <f t="shared" si="6"/>
        <v>SUBCUENTA</v>
      </c>
    </row>
    <row r="455" spans="1:3" x14ac:dyDescent="0.25">
      <c r="A455" s="13">
        <v>154810</v>
      </c>
      <c r="B455" s="5" t="s">
        <v>338</v>
      </c>
      <c r="C455" s="6" t="str">
        <f t="shared" si="6"/>
        <v>SUBCUENTA</v>
      </c>
    </row>
    <row r="456" spans="1:3" x14ac:dyDescent="0.25">
      <c r="A456" s="13">
        <v>154815</v>
      </c>
      <c r="B456" s="5" t="s">
        <v>339</v>
      </c>
      <c r="C456" s="6" t="str">
        <f t="shared" si="6"/>
        <v>SUBCUENTA</v>
      </c>
    </row>
    <row r="457" spans="1:3" x14ac:dyDescent="0.25">
      <c r="A457" s="13">
        <v>154820</v>
      </c>
      <c r="B457" s="5" t="s">
        <v>340</v>
      </c>
      <c r="C457" s="6" t="str">
        <f t="shared" si="6"/>
        <v>SUBCUENTA</v>
      </c>
    </row>
    <row r="458" spans="1:3" x14ac:dyDescent="0.25">
      <c r="A458" s="13">
        <v>154825</v>
      </c>
      <c r="B458" s="5" t="s">
        <v>341</v>
      </c>
      <c r="C458" s="6" t="str">
        <f t="shared" si="6"/>
        <v>SUBCUENTA</v>
      </c>
    </row>
    <row r="459" spans="1:3" x14ac:dyDescent="0.25">
      <c r="A459" s="13">
        <v>154830</v>
      </c>
      <c r="B459" s="5" t="s">
        <v>342</v>
      </c>
      <c r="C459" s="6" t="str">
        <f t="shared" si="6"/>
        <v>SUBCUENTA</v>
      </c>
    </row>
    <row r="460" spans="1:3" x14ac:dyDescent="0.25">
      <c r="A460" s="13">
        <v>154895</v>
      </c>
      <c r="B460" s="5" t="s">
        <v>58</v>
      </c>
      <c r="C460" s="6" t="str">
        <f t="shared" si="6"/>
        <v>SUBCUENTA</v>
      </c>
    </row>
    <row r="461" spans="1:3" x14ac:dyDescent="0.25">
      <c r="A461" s="13">
        <v>154899</v>
      </c>
      <c r="B461" s="5" t="s">
        <v>51</v>
      </c>
      <c r="C461" s="6" t="str">
        <f t="shared" si="6"/>
        <v>SUBCUENTA</v>
      </c>
    </row>
    <row r="462" spans="1:3" x14ac:dyDescent="0.25">
      <c r="A462" s="13">
        <v>1552</v>
      </c>
      <c r="B462" s="5" t="s">
        <v>284</v>
      </c>
      <c r="C462" s="6" t="str">
        <f t="shared" si="6"/>
        <v>CUENTA</v>
      </c>
    </row>
    <row r="463" spans="1:3" x14ac:dyDescent="0.25">
      <c r="A463" s="13">
        <v>155205</v>
      </c>
      <c r="B463" s="5" t="s">
        <v>343</v>
      </c>
      <c r="C463" s="6" t="str">
        <f t="shared" si="6"/>
        <v>SUBCUENTA</v>
      </c>
    </row>
    <row r="464" spans="1:3" x14ac:dyDescent="0.25">
      <c r="A464" s="13">
        <v>155210</v>
      </c>
      <c r="B464" s="5" t="s">
        <v>344</v>
      </c>
      <c r="C464" s="6" t="str">
        <f t="shared" si="6"/>
        <v>SUBCUENTA</v>
      </c>
    </row>
    <row r="465" spans="1:3" x14ac:dyDescent="0.25">
      <c r="A465" s="13">
        <v>155215</v>
      </c>
      <c r="B465" s="5" t="s">
        <v>345</v>
      </c>
      <c r="C465" s="6" t="str">
        <f t="shared" si="6"/>
        <v>SUBCUENTA</v>
      </c>
    </row>
    <row r="466" spans="1:3" x14ac:dyDescent="0.25">
      <c r="A466" s="13">
        <v>155295</v>
      </c>
      <c r="B466" s="5" t="s">
        <v>58</v>
      </c>
      <c r="C466" s="6" t="str">
        <f t="shared" si="6"/>
        <v>SUBCUENTA</v>
      </c>
    </row>
    <row r="467" spans="1:3" x14ac:dyDescent="0.25">
      <c r="A467" s="13">
        <v>155299</v>
      </c>
      <c r="B467" s="5" t="s">
        <v>51</v>
      </c>
      <c r="C467" s="6" t="str">
        <f t="shared" si="6"/>
        <v>SUBCUENTA</v>
      </c>
    </row>
    <row r="468" spans="1:3" x14ac:dyDescent="0.25">
      <c r="A468" s="13">
        <v>1556</v>
      </c>
      <c r="B468" s="5" t="s">
        <v>270</v>
      </c>
      <c r="C468" s="6" t="str">
        <f t="shared" si="6"/>
        <v>CUENTA</v>
      </c>
    </row>
    <row r="469" spans="1:3" x14ac:dyDescent="0.25">
      <c r="A469" s="13">
        <v>155605</v>
      </c>
      <c r="B469" s="5" t="s">
        <v>346</v>
      </c>
      <c r="C469" s="6" t="str">
        <f t="shared" ref="C469:C532" si="7">IF(LEN(A469)=1,"CLASE",IF(LEN(A469)=2,"GRUPO",IF(LEN(A469)=4,"CUENTA",IF(LEN(A469)=6,"SUBCUENTA",""))))</f>
        <v>SUBCUENTA</v>
      </c>
    </row>
    <row r="470" spans="1:3" x14ac:dyDescent="0.25">
      <c r="A470" s="13">
        <v>155610</v>
      </c>
      <c r="B470" s="5" t="s">
        <v>347</v>
      </c>
      <c r="C470" s="6" t="str">
        <f t="shared" si="7"/>
        <v>SUBCUENTA</v>
      </c>
    </row>
    <row r="471" spans="1:3" x14ac:dyDescent="0.25">
      <c r="A471" s="13">
        <v>155615</v>
      </c>
      <c r="B471" s="5" t="s">
        <v>348</v>
      </c>
      <c r="C471" s="6" t="str">
        <f t="shared" si="7"/>
        <v>SUBCUENTA</v>
      </c>
    </row>
    <row r="472" spans="1:3" x14ac:dyDescent="0.25">
      <c r="A472" s="13">
        <v>155620</v>
      </c>
      <c r="B472" s="5" t="s">
        <v>349</v>
      </c>
      <c r="C472" s="6" t="str">
        <f t="shared" si="7"/>
        <v>SUBCUENTA</v>
      </c>
    </row>
    <row r="473" spans="1:3" x14ac:dyDescent="0.25">
      <c r="A473" s="13">
        <v>155625</v>
      </c>
      <c r="B473" s="5" t="s">
        <v>350</v>
      </c>
      <c r="C473" s="6" t="str">
        <f t="shared" si="7"/>
        <v>SUBCUENTA</v>
      </c>
    </row>
    <row r="474" spans="1:3" x14ac:dyDescent="0.25">
      <c r="A474" s="13">
        <v>155628</v>
      </c>
      <c r="B474" s="5" t="s">
        <v>351</v>
      </c>
      <c r="C474" s="6" t="str">
        <f t="shared" si="7"/>
        <v>SUBCUENTA</v>
      </c>
    </row>
    <row r="475" spans="1:3" x14ac:dyDescent="0.25">
      <c r="A475" s="13">
        <v>155630</v>
      </c>
      <c r="B475" s="5" t="s">
        <v>352</v>
      </c>
      <c r="C475" s="6" t="str">
        <f t="shared" si="7"/>
        <v>SUBCUENTA</v>
      </c>
    </row>
    <row r="476" spans="1:3" x14ac:dyDescent="0.25">
      <c r="A476" s="13">
        <v>155635</v>
      </c>
      <c r="B476" s="5" t="s">
        <v>353</v>
      </c>
      <c r="C476" s="6" t="str">
        <f t="shared" si="7"/>
        <v>SUBCUENTA</v>
      </c>
    </row>
    <row r="477" spans="1:3" x14ac:dyDescent="0.25">
      <c r="A477" s="13">
        <v>155640</v>
      </c>
      <c r="B477" s="5" t="s">
        <v>354</v>
      </c>
      <c r="C477" s="6" t="str">
        <f t="shared" si="7"/>
        <v>SUBCUENTA</v>
      </c>
    </row>
    <row r="478" spans="1:3" x14ac:dyDescent="0.25">
      <c r="A478" s="13">
        <v>155645</v>
      </c>
      <c r="B478" s="5" t="s">
        <v>355</v>
      </c>
      <c r="C478" s="6" t="str">
        <f t="shared" si="7"/>
        <v>SUBCUENTA</v>
      </c>
    </row>
    <row r="479" spans="1:3" x14ac:dyDescent="0.25">
      <c r="A479" s="13">
        <v>155647</v>
      </c>
      <c r="B479" s="5" t="s">
        <v>356</v>
      </c>
      <c r="C479" s="6" t="str">
        <f t="shared" si="7"/>
        <v>SUBCUENTA</v>
      </c>
    </row>
    <row r="480" spans="1:3" x14ac:dyDescent="0.25">
      <c r="A480" s="13">
        <v>155650</v>
      </c>
      <c r="B480" s="5" t="s">
        <v>357</v>
      </c>
      <c r="C480" s="6" t="str">
        <f t="shared" si="7"/>
        <v>SUBCUENTA</v>
      </c>
    </row>
    <row r="481" spans="1:3" x14ac:dyDescent="0.25">
      <c r="A481" s="13">
        <v>155655</v>
      </c>
      <c r="B481" s="5" t="s">
        <v>358</v>
      </c>
      <c r="C481" s="6" t="str">
        <f t="shared" si="7"/>
        <v>SUBCUENTA</v>
      </c>
    </row>
    <row r="482" spans="1:3" x14ac:dyDescent="0.25">
      <c r="A482" s="13">
        <v>155660</v>
      </c>
      <c r="B482" s="5" t="s">
        <v>359</v>
      </c>
      <c r="C482" s="6" t="str">
        <f t="shared" si="7"/>
        <v>SUBCUENTA</v>
      </c>
    </row>
    <row r="483" spans="1:3" x14ac:dyDescent="0.25">
      <c r="A483" s="13">
        <v>155665</v>
      </c>
      <c r="B483" s="5" t="s">
        <v>360</v>
      </c>
      <c r="C483" s="6" t="str">
        <f t="shared" si="7"/>
        <v>SUBCUENTA</v>
      </c>
    </row>
    <row r="484" spans="1:3" x14ac:dyDescent="0.25">
      <c r="A484" s="13">
        <v>155670</v>
      </c>
      <c r="B484" s="5" t="s">
        <v>361</v>
      </c>
      <c r="C484" s="6" t="str">
        <f t="shared" si="7"/>
        <v>SUBCUENTA</v>
      </c>
    </row>
    <row r="485" spans="1:3" x14ac:dyDescent="0.25">
      <c r="A485" s="13">
        <v>155675</v>
      </c>
      <c r="B485" s="5" t="s">
        <v>362</v>
      </c>
      <c r="C485" s="6" t="str">
        <f t="shared" si="7"/>
        <v>SUBCUENTA</v>
      </c>
    </row>
    <row r="486" spans="1:3" x14ac:dyDescent="0.25">
      <c r="A486" s="13">
        <v>155680</v>
      </c>
      <c r="B486" s="5" t="s">
        <v>363</v>
      </c>
      <c r="C486" s="6" t="str">
        <f t="shared" si="7"/>
        <v>SUBCUENTA</v>
      </c>
    </row>
    <row r="487" spans="1:3" x14ac:dyDescent="0.25">
      <c r="A487" s="13">
        <v>155682</v>
      </c>
      <c r="B487" s="5" t="s">
        <v>364</v>
      </c>
      <c r="C487" s="6" t="str">
        <f t="shared" si="7"/>
        <v>SUBCUENTA</v>
      </c>
    </row>
    <row r="488" spans="1:3" x14ac:dyDescent="0.25">
      <c r="A488" s="13">
        <v>155685</v>
      </c>
      <c r="B488" s="5" t="s">
        <v>365</v>
      </c>
      <c r="C488" s="6" t="str">
        <f t="shared" si="7"/>
        <v>SUBCUENTA</v>
      </c>
    </row>
    <row r="489" spans="1:3" x14ac:dyDescent="0.25">
      <c r="A489" s="13">
        <v>155695</v>
      </c>
      <c r="B489" s="5" t="s">
        <v>58</v>
      </c>
      <c r="C489" s="6" t="str">
        <f t="shared" si="7"/>
        <v>SUBCUENTA</v>
      </c>
    </row>
    <row r="490" spans="1:3" x14ac:dyDescent="0.25">
      <c r="A490" s="13">
        <v>155699</v>
      </c>
      <c r="B490" s="5" t="s">
        <v>51</v>
      </c>
      <c r="C490" s="6" t="str">
        <f t="shared" si="7"/>
        <v>SUBCUENTA</v>
      </c>
    </row>
    <row r="491" spans="1:3" x14ac:dyDescent="0.25">
      <c r="A491" s="13">
        <v>1560</v>
      </c>
      <c r="B491" s="5" t="s">
        <v>366</v>
      </c>
      <c r="C491" s="6" t="str">
        <f t="shared" si="7"/>
        <v>CUENTA</v>
      </c>
    </row>
    <row r="492" spans="1:3" ht="25.5" x14ac:dyDescent="0.25">
      <c r="A492" s="13" t="s">
        <v>367</v>
      </c>
      <c r="B492" s="5"/>
      <c r="C492" s="6" t="str">
        <f t="shared" si="7"/>
        <v/>
      </c>
    </row>
    <row r="493" spans="1:3" x14ac:dyDescent="0.25">
      <c r="A493" s="13">
        <v>156099</v>
      </c>
      <c r="B493" s="5" t="s">
        <v>51</v>
      </c>
      <c r="C493" s="6" t="str">
        <f t="shared" si="7"/>
        <v>SUBCUENTA</v>
      </c>
    </row>
    <row r="494" spans="1:3" x14ac:dyDescent="0.25">
      <c r="A494" s="13">
        <v>1562</v>
      </c>
      <c r="B494" s="5" t="s">
        <v>253</v>
      </c>
      <c r="C494" s="6" t="str">
        <f t="shared" si="7"/>
        <v>CUENTA</v>
      </c>
    </row>
    <row r="495" spans="1:3" ht="25.5" x14ac:dyDescent="0.25">
      <c r="A495" s="13" t="s">
        <v>368</v>
      </c>
      <c r="B495" s="5"/>
      <c r="C495" s="6" t="str">
        <f t="shared" si="7"/>
        <v/>
      </c>
    </row>
    <row r="496" spans="1:3" x14ac:dyDescent="0.25">
      <c r="A496" s="13">
        <v>156299</v>
      </c>
      <c r="B496" s="5" t="s">
        <v>51</v>
      </c>
      <c r="C496" s="6" t="str">
        <f t="shared" si="7"/>
        <v>SUBCUENTA</v>
      </c>
    </row>
    <row r="497" spans="1:3" x14ac:dyDescent="0.25">
      <c r="A497" s="13">
        <v>1564</v>
      </c>
      <c r="B497" s="5" t="s">
        <v>369</v>
      </c>
      <c r="C497" s="6" t="str">
        <f t="shared" si="7"/>
        <v>CUENTA</v>
      </c>
    </row>
    <row r="498" spans="1:3" x14ac:dyDescent="0.25">
      <c r="A498" s="13">
        <v>156405</v>
      </c>
      <c r="B498" s="5" t="s">
        <v>222</v>
      </c>
      <c r="C498" s="6" t="str">
        <f t="shared" si="7"/>
        <v>SUBCUENTA</v>
      </c>
    </row>
    <row r="499" spans="1:3" x14ac:dyDescent="0.25">
      <c r="A499" s="13">
        <v>156410</v>
      </c>
      <c r="B499" s="5" t="s">
        <v>370</v>
      </c>
      <c r="C499" s="6" t="str">
        <f t="shared" si="7"/>
        <v>SUBCUENTA</v>
      </c>
    </row>
    <row r="500" spans="1:3" x14ac:dyDescent="0.25">
      <c r="A500" s="13">
        <v>156499</v>
      </c>
      <c r="B500" s="5" t="s">
        <v>51</v>
      </c>
      <c r="C500" s="6" t="str">
        <f t="shared" si="7"/>
        <v>SUBCUENTA</v>
      </c>
    </row>
    <row r="501" spans="1:3" x14ac:dyDescent="0.25">
      <c r="A501" s="13">
        <v>1568</v>
      </c>
      <c r="B501" s="5" t="s">
        <v>271</v>
      </c>
      <c r="C501" s="6" t="str">
        <f t="shared" si="7"/>
        <v>CUENTA</v>
      </c>
    </row>
    <row r="502" spans="1:3" x14ac:dyDescent="0.25">
      <c r="A502" s="13">
        <v>156805</v>
      </c>
      <c r="B502" s="5" t="s">
        <v>371</v>
      </c>
      <c r="C502" s="6" t="str">
        <f t="shared" si="7"/>
        <v>SUBCUENTA</v>
      </c>
    </row>
    <row r="503" spans="1:3" x14ac:dyDescent="0.25">
      <c r="A503" s="13">
        <v>156810</v>
      </c>
      <c r="B503" s="5" t="s">
        <v>372</v>
      </c>
      <c r="C503" s="6" t="str">
        <f t="shared" si="7"/>
        <v>SUBCUENTA</v>
      </c>
    </row>
    <row r="504" spans="1:3" x14ac:dyDescent="0.25">
      <c r="A504" s="13">
        <v>156815</v>
      </c>
      <c r="B504" s="5" t="s">
        <v>373</v>
      </c>
      <c r="C504" s="6" t="str">
        <f t="shared" si="7"/>
        <v>SUBCUENTA</v>
      </c>
    </row>
    <row r="505" spans="1:3" x14ac:dyDescent="0.25">
      <c r="A505" s="13">
        <v>156820</v>
      </c>
      <c r="B505" s="5" t="s">
        <v>374</v>
      </c>
      <c r="C505" s="6" t="str">
        <f t="shared" si="7"/>
        <v>SUBCUENTA</v>
      </c>
    </row>
    <row r="506" spans="1:3" x14ac:dyDescent="0.25">
      <c r="A506" s="13">
        <v>156825</v>
      </c>
      <c r="B506" s="5" t="s">
        <v>375</v>
      </c>
      <c r="C506" s="6" t="str">
        <f t="shared" si="7"/>
        <v>SUBCUENTA</v>
      </c>
    </row>
    <row r="507" spans="1:3" x14ac:dyDescent="0.25">
      <c r="A507" s="13">
        <v>156895</v>
      </c>
      <c r="B507" s="5" t="s">
        <v>58</v>
      </c>
      <c r="C507" s="6" t="str">
        <f t="shared" si="7"/>
        <v>SUBCUENTA</v>
      </c>
    </row>
    <row r="508" spans="1:3" x14ac:dyDescent="0.25">
      <c r="A508" s="13">
        <v>156899</v>
      </c>
      <c r="B508" s="5" t="s">
        <v>51</v>
      </c>
      <c r="C508" s="6" t="str">
        <f t="shared" si="7"/>
        <v>SUBCUENTA</v>
      </c>
    </row>
    <row r="509" spans="1:3" x14ac:dyDescent="0.25">
      <c r="A509" s="13">
        <v>1572</v>
      </c>
      <c r="B509" s="5" t="s">
        <v>376</v>
      </c>
      <c r="C509" s="6" t="str">
        <f t="shared" si="7"/>
        <v>CUENTA</v>
      </c>
    </row>
    <row r="510" spans="1:3" x14ac:dyDescent="0.25">
      <c r="A510" s="13">
        <v>157205</v>
      </c>
      <c r="B510" s="5" t="s">
        <v>377</v>
      </c>
      <c r="C510" s="6" t="str">
        <f t="shared" si="7"/>
        <v>SUBCUENTA</v>
      </c>
    </row>
    <row r="511" spans="1:3" x14ac:dyDescent="0.25">
      <c r="A511" s="13">
        <v>157210</v>
      </c>
      <c r="B511" s="5" t="s">
        <v>378</v>
      </c>
      <c r="C511" s="6" t="str">
        <f t="shared" si="7"/>
        <v>SUBCUENTA</v>
      </c>
    </row>
    <row r="512" spans="1:3" x14ac:dyDescent="0.25">
      <c r="A512" s="13">
        <v>157299</v>
      </c>
      <c r="B512" s="5" t="s">
        <v>51</v>
      </c>
      <c r="C512" s="6" t="str">
        <f t="shared" si="7"/>
        <v>SUBCUENTA</v>
      </c>
    </row>
    <row r="513" spans="1:3" x14ac:dyDescent="0.25">
      <c r="A513" s="13">
        <v>1576</v>
      </c>
      <c r="B513" s="5" t="s">
        <v>272</v>
      </c>
      <c r="C513" s="6" t="str">
        <f t="shared" si="7"/>
        <v>CUENTA</v>
      </c>
    </row>
    <row r="514" spans="1:3" ht="25.5" x14ac:dyDescent="0.25">
      <c r="A514" s="13" t="s">
        <v>379</v>
      </c>
      <c r="B514" s="5"/>
      <c r="C514" s="6" t="str">
        <f t="shared" si="7"/>
        <v/>
      </c>
    </row>
    <row r="515" spans="1:3" x14ac:dyDescent="0.25">
      <c r="A515" s="13">
        <v>157699</v>
      </c>
      <c r="B515" s="5" t="s">
        <v>51</v>
      </c>
      <c r="C515" s="6" t="str">
        <f t="shared" si="7"/>
        <v>SUBCUENTA</v>
      </c>
    </row>
    <row r="516" spans="1:3" x14ac:dyDescent="0.25">
      <c r="A516" s="13">
        <v>1580</v>
      </c>
      <c r="B516" s="5" t="s">
        <v>380</v>
      </c>
      <c r="C516" s="6" t="str">
        <f t="shared" si="7"/>
        <v>CUENTA</v>
      </c>
    </row>
    <row r="517" spans="1:3" ht="25.5" x14ac:dyDescent="0.25">
      <c r="A517" s="13" t="s">
        <v>381</v>
      </c>
      <c r="B517" s="5"/>
      <c r="C517" s="6" t="str">
        <f t="shared" si="7"/>
        <v/>
      </c>
    </row>
    <row r="518" spans="1:3" x14ac:dyDescent="0.25">
      <c r="A518" s="13">
        <v>158099</v>
      </c>
      <c r="B518" s="5" t="s">
        <v>51</v>
      </c>
      <c r="C518" s="6" t="str">
        <f t="shared" si="7"/>
        <v>SUBCUENTA</v>
      </c>
    </row>
    <row r="519" spans="1:3" x14ac:dyDescent="0.25">
      <c r="A519" s="13">
        <v>1584</v>
      </c>
      <c r="B519" s="5" t="s">
        <v>234</v>
      </c>
      <c r="C519" s="6" t="str">
        <f t="shared" si="7"/>
        <v>CUENTA</v>
      </c>
    </row>
    <row r="520" spans="1:3" x14ac:dyDescent="0.25">
      <c r="A520" s="13">
        <v>158405</v>
      </c>
      <c r="B520" s="5" t="s">
        <v>236</v>
      </c>
      <c r="C520" s="6" t="str">
        <f t="shared" si="7"/>
        <v>SUBCUENTA</v>
      </c>
    </row>
    <row r="521" spans="1:3" x14ac:dyDescent="0.25">
      <c r="A521" s="13">
        <v>158410</v>
      </c>
      <c r="B521" s="5" t="s">
        <v>235</v>
      </c>
      <c r="C521" s="6" t="str">
        <f t="shared" si="7"/>
        <v>SUBCUENTA</v>
      </c>
    </row>
    <row r="522" spans="1:3" x14ac:dyDescent="0.25">
      <c r="A522" s="13">
        <v>158499</v>
      </c>
      <c r="B522" s="5" t="s">
        <v>51</v>
      </c>
      <c r="C522" s="6" t="str">
        <f t="shared" si="7"/>
        <v>SUBCUENTA</v>
      </c>
    </row>
    <row r="523" spans="1:3" x14ac:dyDescent="0.25">
      <c r="A523" s="13">
        <v>1588</v>
      </c>
      <c r="B523" s="5" t="s">
        <v>382</v>
      </c>
      <c r="C523" s="6" t="str">
        <f t="shared" si="7"/>
        <v>CUENTA</v>
      </c>
    </row>
    <row r="524" spans="1:3" x14ac:dyDescent="0.25">
      <c r="A524" s="13">
        <v>158805</v>
      </c>
      <c r="B524" s="5" t="s">
        <v>276</v>
      </c>
      <c r="C524" s="6" t="str">
        <f t="shared" si="7"/>
        <v>SUBCUENTA</v>
      </c>
    </row>
    <row r="525" spans="1:3" x14ac:dyDescent="0.25">
      <c r="A525" s="13">
        <v>158810</v>
      </c>
      <c r="B525" s="5" t="s">
        <v>277</v>
      </c>
      <c r="C525" s="6" t="str">
        <f t="shared" si="7"/>
        <v>SUBCUENTA</v>
      </c>
    </row>
    <row r="526" spans="1:3" x14ac:dyDescent="0.25">
      <c r="A526" s="13">
        <v>158815</v>
      </c>
      <c r="B526" s="5" t="s">
        <v>278</v>
      </c>
      <c r="C526" s="6" t="str">
        <f t="shared" si="7"/>
        <v>SUBCUENTA</v>
      </c>
    </row>
    <row r="527" spans="1:3" x14ac:dyDescent="0.25">
      <c r="A527" s="13">
        <v>158820</v>
      </c>
      <c r="B527" s="5" t="s">
        <v>383</v>
      </c>
      <c r="C527" s="6" t="str">
        <f t="shared" si="7"/>
        <v>SUBCUENTA</v>
      </c>
    </row>
    <row r="528" spans="1:3" x14ac:dyDescent="0.25">
      <c r="A528" s="13">
        <v>158825</v>
      </c>
      <c r="B528" s="5" t="s">
        <v>280</v>
      </c>
      <c r="C528" s="6" t="str">
        <f t="shared" si="7"/>
        <v>SUBCUENTA</v>
      </c>
    </row>
    <row r="529" spans="1:3" x14ac:dyDescent="0.25">
      <c r="A529" s="13">
        <v>158830</v>
      </c>
      <c r="B529" s="5" t="s">
        <v>281</v>
      </c>
      <c r="C529" s="6" t="str">
        <f t="shared" si="7"/>
        <v>SUBCUENTA</v>
      </c>
    </row>
    <row r="530" spans="1:3" x14ac:dyDescent="0.25">
      <c r="A530" s="13">
        <v>158835</v>
      </c>
      <c r="B530" s="5" t="s">
        <v>282</v>
      </c>
      <c r="C530" s="6" t="str">
        <f t="shared" si="7"/>
        <v>SUBCUENTA</v>
      </c>
    </row>
    <row r="531" spans="1:3" x14ac:dyDescent="0.25">
      <c r="A531" s="13">
        <v>158840</v>
      </c>
      <c r="B531" s="5" t="s">
        <v>283</v>
      </c>
      <c r="C531" s="6" t="str">
        <f t="shared" si="7"/>
        <v>SUBCUENTA</v>
      </c>
    </row>
    <row r="532" spans="1:3" x14ac:dyDescent="0.25">
      <c r="A532" s="13">
        <v>158845</v>
      </c>
      <c r="B532" s="5" t="s">
        <v>284</v>
      </c>
      <c r="C532" s="6" t="str">
        <f t="shared" si="7"/>
        <v>SUBCUENTA</v>
      </c>
    </row>
    <row r="533" spans="1:3" x14ac:dyDescent="0.25">
      <c r="A533" s="13">
        <v>158850</v>
      </c>
      <c r="B533" s="5" t="s">
        <v>285</v>
      </c>
      <c r="C533" s="6" t="str">
        <f t="shared" ref="C533:C596" si="8">IF(LEN(A533)=1,"CLASE",IF(LEN(A533)=2,"GRUPO",IF(LEN(A533)=4,"CUENTA",IF(LEN(A533)=6,"SUBCUENTA",""))))</f>
        <v>SUBCUENTA</v>
      </c>
    </row>
    <row r="534" spans="1:3" x14ac:dyDescent="0.25">
      <c r="A534" s="13">
        <v>158855</v>
      </c>
      <c r="B534" s="5" t="s">
        <v>366</v>
      </c>
      <c r="C534" s="6" t="str">
        <f t="shared" si="8"/>
        <v>SUBCUENTA</v>
      </c>
    </row>
    <row r="535" spans="1:3" x14ac:dyDescent="0.25">
      <c r="A535" s="13">
        <v>158860</v>
      </c>
      <c r="B535" s="5" t="s">
        <v>234</v>
      </c>
      <c r="C535" s="6" t="str">
        <f t="shared" si="8"/>
        <v>SUBCUENTA</v>
      </c>
    </row>
    <row r="536" spans="1:3" x14ac:dyDescent="0.25">
      <c r="A536" s="13">
        <v>158865</v>
      </c>
      <c r="B536" s="5" t="s">
        <v>253</v>
      </c>
      <c r="C536" s="6" t="str">
        <f t="shared" si="8"/>
        <v>SUBCUENTA</v>
      </c>
    </row>
    <row r="537" spans="1:3" x14ac:dyDescent="0.25">
      <c r="A537" s="13">
        <v>158899</v>
      </c>
      <c r="B537" s="5" t="s">
        <v>51</v>
      </c>
      <c r="C537" s="6" t="str">
        <f t="shared" si="8"/>
        <v>SUBCUENTA</v>
      </c>
    </row>
    <row r="538" spans="1:3" x14ac:dyDescent="0.25">
      <c r="A538" s="13">
        <v>1592</v>
      </c>
      <c r="B538" s="5" t="s">
        <v>384</v>
      </c>
      <c r="C538" s="6" t="str">
        <f t="shared" si="8"/>
        <v>CUENTA</v>
      </c>
    </row>
    <row r="539" spans="1:3" x14ac:dyDescent="0.25">
      <c r="A539" s="13">
        <v>159205</v>
      </c>
      <c r="B539" s="5" t="s">
        <v>269</v>
      </c>
      <c r="C539" s="6" t="str">
        <f t="shared" si="8"/>
        <v>SUBCUENTA</v>
      </c>
    </row>
    <row r="540" spans="1:3" x14ac:dyDescent="0.25">
      <c r="A540" s="13">
        <v>159210</v>
      </c>
      <c r="B540" s="5" t="s">
        <v>276</v>
      </c>
      <c r="C540" s="6" t="str">
        <f t="shared" si="8"/>
        <v>SUBCUENTA</v>
      </c>
    </row>
    <row r="541" spans="1:3" x14ac:dyDescent="0.25">
      <c r="A541" s="13">
        <v>159215</v>
      </c>
      <c r="B541" s="5" t="s">
        <v>277</v>
      </c>
      <c r="C541" s="6" t="str">
        <f t="shared" si="8"/>
        <v>SUBCUENTA</v>
      </c>
    </row>
    <row r="542" spans="1:3" x14ac:dyDescent="0.25">
      <c r="A542" s="13">
        <v>159220</v>
      </c>
      <c r="B542" s="5" t="s">
        <v>278</v>
      </c>
      <c r="C542" s="6" t="str">
        <f t="shared" si="8"/>
        <v>SUBCUENTA</v>
      </c>
    </row>
    <row r="543" spans="1:3" x14ac:dyDescent="0.25">
      <c r="A543" s="13">
        <v>159225</v>
      </c>
      <c r="B543" s="5" t="s">
        <v>383</v>
      </c>
      <c r="C543" s="6" t="str">
        <f t="shared" si="8"/>
        <v>SUBCUENTA</v>
      </c>
    </row>
    <row r="544" spans="1:3" x14ac:dyDescent="0.25">
      <c r="A544" s="13">
        <v>159230</v>
      </c>
      <c r="B544" s="5" t="s">
        <v>280</v>
      </c>
      <c r="C544" s="6" t="str">
        <f t="shared" si="8"/>
        <v>SUBCUENTA</v>
      </c>
    </row>
    <row r="545" spans="1:3" x14ac:dyDescent="0.25">
      <c r="A545" s="13">
        <v>159235</v>
      </c>
      <c r="B545" s="5" t="s">
        <v>281</v>
      </c>
      <c r="C545" s="6" t="str">
        <f t="shared" si="8"/>
        <v>SUBCUENTA</v>
      </c>
    </row>
    <row r="546" spans="1:3" x14ac:dyDescent="0.25">
      <c r="A546" s="13">
        <v>159240</v>
      </c>
      <c r="B546" s="5" t="s">
        <v>282</v>
      </c>
      <c r="C546" s="6" t="str">
        <f t="shared" si="8"/>
        <v>SUBCUENTA</v>
      </c>
    </row>
    <row r="547" spans="1:3" x14ac:dyDescent="0.25">
      <c r="A547" s="13">
        <v>159245</v>
      </c>
      <c r="B547" s="5" t="s">
        <v>283</v>
      </c>
      <c r="C547" s="6" t="str">
        <f t="shared" si="8"/>
        <v>SUBCUENTA</v>
      </c>
    </row>
    <row r="548" spans="1:3" x14ac:dyDescent="0.25">
      <c r="A548" s="13">
        <v>159250</v>
      </c>
      <c r="B548" s="5" t="s">
        <v>284</v>
      </c>
      <c r="C548" s="6" t="str">
        <f t="shared" si="8"/>
        <v>SUBCUENTA</v>
      </c>
    </row>
    <row r="549" spans="1:3" x14ac:dyDescent="0.25">
      <c r="A549" s="13">
        <v>159255</v>
      </c>
      <c r="B549" s="5" t="s">
        <v>270</v>
      </c>
      <c r="C549" s="6" t="str">
        <f t="shared" si="8"/>
        <v>SUBCUENTA</v>
      </c>
    </row>
    <row r="550" spans="1:3" x14ac:dyDescent="0.25">
      <c r="A550" s="13">
        <v>159260</v>
      </c>
      <c r="B550" s="5" t="s">
        <v>366</v>
      </c>
      <c r="C550" s="6" t="str">
        <f t="shared" si="8"/>
        <v>SUBCUENTA</v>
      </c>
    </row>
    <row r="551" spans="1:3" x14ac:dyDescent="0.25">
      <c r="A551" s="13">
        <v>159265</v>
      </c>
      <c r="B551" s="5" t="s">
        <v>253</v>
      </c>
      <c r="C551" s="6" t="str">
        <f t="shared" si="8"/>
        <v>SUBCUENTA</v>
      </c>
    </row>
    <row r="552" spans="1:3" x14ac:dyDescent="0.25">
      <c r="A552" s="13">
        <v>159299</v>
      </c>
      <c r="B552" s="5" t="s">
        <v>51</v>
      </c>
      <c r="C552" s="6" t="str">
        <f t="shared" si="8"/>
        <v>SUBCUENTA</v>
      </c>
    </row>
    <row r="553" spans="1:3" x14ac:dyDescent="0.25">
      <c r="A553" s="13">
        <v>1596</v>
      </c>
      <c r="B553" s="5" t="s">
        <v>385</v>
      </c>
      <c r="C553" s="6" t="str">
        <f t="shared" si="8"/>
        <v>CUENTA</v>
      </c>
    </row>
    <row r="554" spans="1:3" x14ac:dyDescent="0.25">
      <c r="A554" s="13">
        <v>159605</v>
      </c>
      <c r="B554" s="5" t="s">
        <v>386</v>
      </c>
      <c r="C554" s="6" t="str">
        <f t="shared" si="8"/>
        <v>SUBCUENTA</v>
      </c>
    </row>
    <row r="555" spans="1:3" x14ac:dyDescent="0.25">
      <c r="A555" s="13">
        <v>159610</v>
      </c>
      <c r="B555" s="5" t="s">
        <v>387</v>
      </c>
      <c r="C555" s="6" t="str">
        <f t="shared" si="8"/>
        <v>SUBCUENTA</v>
      </c>
    </row>
    <row r="556" spans="1:3" x14ac:dyDescent="0.25">
      <c r="A556" s="13">
        <v>159699</v>
      </c>
      <c r="B556" s="5" t="s">
        <v>51</v>
      </c>
      <c r="C556" s="6" t="str">
        <f t="shared" si="8"/>
        <v>SUBCUENTA</v>
      </c>
    </row>
    <row r="557" spans="1:3" x14ac:dyDescent="0.25">
      <c r="A557" s="13">
        <v>1597</v>
      </c>
      <c r="B557" s="5" t="s">
        <v>388</v>
      </c>
      <c r="C557" s="6" t="str">
        <f t="shared" si="8"/>
        <v>CUENTA</v>
      </c>
    </row>
    <row r="558" spans="1:3" x14ac:dyDescent="0.25">
      <c r="A558" s="13">
        <v>159705</v>
      </c>
      <c r="B558" s="5" t="s">
        <v>369</v>
      </c>
      <c r="C558" s="6" t="str">
        <f t="shared" si="8"/>
        <v>SUBCUENTA</v>
      </c>
    </row>
    <row r="559" spans="1:3" x14ac:dyDescent="0.25">
      <c r="A559" s="13">
        <v>159710</v>
      </c>
      <c r="B559" s="5" t="s">
        <v>271</v>
      </c>
      <c r="C559" s="6" t="str">
        <f t="shared" si="8"/>
        <v>SUBCUENTA</v>
      </c>
    </row>
    <row r="560" spans="1:3" x14ac:dyDescent="0.25">
      <c r="A560" s="13">
        <v>159715</v>
      </c>
      <c r="B560" s="5" t="s">
        <v>234</v>
      </c>
      <c r="C560" s="6" t="str">
        <f t="shared" si="8"/>
        <v>SUBCUENTA</v>
      </c>
    </row>
    <row r="561" spans="1:3" x14ac:dyDescent="0.25">
      <c r="A561" s="13">
        <v>159799</v>
      </c>
      <c r="B561" s="5" t="s">
        <v>51</v>
      </c>
      <c r="C561" s="6" t="str">
        <f t="shared" si="8"/>
        <v>SUBCUENTA</v>
      </c>
    </row>
    <row r="562" spans="1:3" x14ac:dyDescent="0.25">
      <c r="A562" s="13">
        <v>1598</v>
      </c>
      <c r="B562" s="5" t="s">
        <v>389</v>
      </c>
      <c r="C562" s="6" t="str">
        <f t="shared" si="8"/>
        <v>CUENTA</v>
      </c>
    </row>
    <row r="563" spans="1:3" x14ac:dyDescent="0.25">
      <c r="A563" s="13">
        <v>159805</v>
      </c>
      <c r="B563" s="5" t="s">
        <v>376</v>
      </c>
      <c r="C563" s="6" t="str">
        <f t="shared" si="8"/>
        <v>SUBCUENTA</v>
      </c>
    </row>
    <row r="564" spans="1:3" x14ac:dyDescent="0.25">
      <c r="A564" s="13">
        <v>159815</v>
      </c>
      <c r="B564" s="5" t="s">
        <v>272</v>
      </c>
      <c r="C564" s="6" t="str">
        <f t="shared" si="8"/>
        <v>SUBCUENTA</v>
      </c>
    </row>
    <row r="565" spans="1:3" x14ac:dyDescent="0.25">
      <c r="A565" s="13">
        <v>159820</v>
      </c>
      <c r="B565" s="5" t="s">
        <v>380</v>
      </c>
      <c r="C565" s="6" t="str">
        <f t="shared" si="8"/>
        <v>SUBCUENTA</v>
      </c>
    </row>
    <row r="566" spans="1:3" x14ac:dyDescent="0.25">
      <c r="A566" s="13">
        <v>159899</v>
      </c>
      <c r="B566" s="5" t="s">
        <v>51</v>
      </c>
      <c r="C566" s="6" t="str">
        <f t="shared" si="8"/>
        <v>SUBCUENTA</v>
      </c>
    </row>
    <row r="567" spans="1:3" x14ac:dyDescent="0.25">
      <c r="A567" s="13">
        <v>1599</v>
      </c>
      <c r="B567" s="5" t="s">
        <v>114</v>
      </c>
      <c r="C567" s="6" t="str">
        <f t="shared" si="8"/>
        <v>CUENTA</v>
      </c>
    </row>
    <row r="568" spans="1:3" x14ac:dyDescent="0.25">
      <c r="A568" s="13">
        <v>159904</v>
      </c>
      <c r="B568" s="5" t="s">
        <v>237</v>
      </c>
      <c r="C568" s="6" t="str">
        <f t="shared" si="8"/>
        <v>SUBCUENTA</v>
      </c>
    </row>
    <row r="569" spans="1:3" x14ac:dyDescent="0.25">
      <c r="A569" s="13">
        <v>159906</v>
      </c>
      <c r="B569" s="5" t="s">
        <v>264</v>
      </c>
      <c r="C569" s="6" t="str">
        <f t="shared" si="8"/>
        <v>SUBCUENTA</v>
      </c>
    </row>
    <row r="570" spans="1:3" x14ac:dyDescent="0.25">
      <c r="A570" s="13">
        <v>159908</v>
      </c>
      <c r="B570" s="5" t="s">
        <v>268</v>
      </c>
      <c r="C570" s="6" t="str">
        <f t="shared" si="8"/>
        <v>SUBCUENTA</v>
      </c>
    </row>
    <row r="571" spans="1:3" x14ac:dyDescent="0.25">
      <c r="A571" s="13">
        <v>159912</v>
      </c>
      <c r="B571" s="5" t="s">
        <v>390</v>
      </c>
      <c r="C571" s="6" t="str">
        <f t="shared" si="8"/>
        <v>SUBCUENTA</v>
      </c>
    </row>
    <row r="572" spans="1:3" x14ac:dyDescent="0.25">
      <c r="A572" s="13">
        <v>159916</v>
      </c>
      <c r="B572" s="5" t="s">
        <v>269</v>
      </c>
      <c r="C572" s="6" t="str">
        <f t="shared" si="8"/>
        <v>SUBCUENTA</v>
      </c>
    </row>
    <row r="573" spans="1:3" x14ac:dyDescent="0.25">
      <c r="A573" s="13">
        <v>159920</v>
      </c>
      <c r="B573" s="5" t="s">
        <v>276</v>
      </c>
      <c r="C573" s="6" t="str">
        <f t="shared" si="8"/>
        <v>SUBCUENTA</v>
      </c>
    </row>
    <row r="574" spans="1:3" x14ac:dyDescent="0.25">
      <c r="A574" s="13">
        <v>159924</v>
      </c>
      <c r="B574" s="5" t="s">
        <v>277</v>
      </c>
      <c r="C574" s="6" t="str">
        <f t="shared" si="8"/>
        <v>SUBCUENTA</v>
      </c>
    </row>
    <row r="575" spans="1:3" x14ac:dyDescent="0.25">
      <c r="A575" s="13">
        <v>159928</v>
      </c>
      <c r="B575" s="5" t="s">
        <v>278</v>
      </c>
      <c r="C575" s="6" t="str">
        <f t="shared" si="8"/>
        <v>SUBCUENTA</v>
      </c>
    </row>
    <row r="576" spans="1:3" x14ac:dyDescent="0.25">
      <c r="A576" s="13">
        <v>159932</v>
      </c>
      <c r="B576" s="5" t="s">
        <v>383</v>
      </c>
      <c r="C576" s="6" t="str">
        <f t="shared" si="8"/>
        <v>SUBCUENTA</v>
      </c>
    </row>
    <row r="577" spans="1:3" x14ac:dyDescent="0.25">
      <c r="A577" s="13">
        <v>159936</v>
      </c>
      <c r="B577" s="5" t="s">
        <v>280</v>
      </c>
      <c r="C577" s="6" t="str">
        <f t="shared" si="8"/>
        <v>SUBCUENTA</v>
      </c>
    </row>
    <row r="578" spans="1:3" x14ac:dyDescent="0.25">
      <c r="A578" s="13">
        <v>159940</v>
      </c>
      <c r="B578" s="5" t="s">
        <v>281</v>
      </c>
      <c r="C578" s="6" t="str">
        <f t="shared" si="8"/>
        <v>SUBCUENTA</v>
      </c>
    </row>
    <row r="579" spans="1:3" x14ac:dyDescent="0.25">
      <c r="A579" s="13">
        <v>159944</v>
      </c>
      <c r="B579" s="5" t="s">
        <v>282</v>
      </c>
      <c r="C579" s="6" t="str">
        <f t="shared" si="8"/>
        <v>SUBCUENTA</v>
      </c>
    </row>
    <row r="580" spans="1:3" x14ac:dyDescent="0.25">
      <c r="A580" s="13">
        <v>159948</v>
      </c>
      <c r="B580" s="5" t="s">
        <v>283</v>
      </c>
      <c r="C580" s="6" t="str">
        <f t="shared" si="8"/>
        <v>SUBCUENTA</v>
      </c>
    </row>
    <row r="581" spans="1:3" x14ac:dyDescent="0.25">
      <c r="A581" s="13">
        <v>159952</v>
      </c>
      <c r="B581" s="5" t="s">
        <v>284</v>
      </c>
      <c r="C581" s="6" t="str">
        <f t="shared" si="8"/>
        <v>SUBCUENTA</v>
      </c>
    </row>
    <row r="582" spans="1:3" x14ac:dyDescent="0.25">
      <c r="A582" s="13">
        <v>159956</v>
      </c>
      <c r="B582" s="5" t="s">
        <v>391</v>
      </c>
      <c r="C582" s="6" t="str">
        <f t="shared" si="8"/>
        <v>SUBCUENTA</v>
      </c>
    </row>
    <row r="583" spans="1:3" x14ac:dyDescent="0.25">
      <c r="A583" s="13">
        <v>159960</v>
      </c>
      <c r="B583" s="5" t="s">
        <v>366</v>
      </c>
      <c r="C583" s="6" t="str">
        <f t="shared" si="8"/>
        <v>SUBCUENTA</v>
      </c>
    </row>
    <row r="584" spans="1:3" x14ac:dyDescent="0.25">
      <c r="A584" s="13">
        <v>159962</v>
      </c>
      <c r="B584" s="5" t="s">
        <v>253</v>
      </c>
      <c r="C584" s="6" t="str">
        <f t="shared" si="8"/>
        <v>SUBCUENTA</v>
      </c>
    </row>
    <row r="585" spans="1:3" x14ac:dyDescent="0.25">
      <c r="A585" s="13">
        <v>159964</v>
      </c>
      <c r="B585" s="5" t="s">
        <v>369</v>
      </c>
      <c r="C585" s="6" t="str">
        <f t="shared" si="8"/>
        <v>SUBCUENTA</v>
      </c>
    </row>
    <row r="586" spans="1:3" x14ac:dyDescent="0.25">
      <c r="A586" s="13">
        <v>159968</v>
      </c>
      <c r="B586" s="5" t="s">
        <v>271</v>
      </c>
      <c r="C586" s="6" t="str">
        <f t="shared" si="8"/>
        <v>SUBCUENTA</v>
      </c>
    </row>
    <row r="587" spans="1:3" x14ac:dyDescent="0.25">
      <c r="A587" s="13">
        <v>159972</v>
      </c>
      <c r="B587" s="5" t="s">
        <v>376</v>
      </c>
      <c r="C587" s="6" t="str">
        <f t="shared" si="8"/>
        <v>SUBCUENTA</v>
      </c>
    </row>
    <row r="588" spans="1:3" x14ac:dyDescent="0.25">
      <c r="A588" s="13">
        <v>159980</v>
      </c>
      <c r="B588" s="5" t="s">
        <v>272</v>
      </c>
      <c r="C588" s="6" t="str">
        <f t="shared" si="8"/>
        <v>SUBCUENTA</v>
      </c>
    </row>
    <row r="589" spans="1:3" x14ac:dyDescent="0.25">
      <c r="A589" s="13">
        <v>159984</v>
      </c>
      <c r="B589" s="5" t="s">
        <v>380</v>
      </c>
      <c r="C589" s="6" t="str">
        <f t="shared" si="8"/>
        <v>SUBCUENTA</v>
      </c>
    </row>
    <row r="590" spans="1:3" x14ac:dyDescent="0.25">
      <c r="A590" s="13">
        <v>159988</v>
      </c>
      <c r="B590" s="5" t="s">
        <v>234</v>
      </c>
      <c r="C590" s="6" t="str">
        <f t="shared" si="8"/>
        <v>SUBCUENTA</v>
      </c>
    </row>
    <row r="591" spans="1:3" x14ac:dyDescent="0.25">
      <c r="A591" s="13">
        <v>159992</v>
      </c>
      <c r="B591" s="5" t="s">
        <v>382</v>
      </c>
      <c r="C591" s="6" t="str">
        <f t="shared" si="8"/>
        <v>SUBCUENTA</v>
      </c>
    </row>
    <row r="592" spans="1:3" x14ac:dyDescent="0.25">
      <c r="A592" s="13">
        <v>16</v>
      </c>
      <c r="B592" s="5" t="s">
        <v>392</v>
      </c>
      <c r="C592" s="6" t="str">
        <f t="shared" si="8"/>
        <v>GRUPO</v>
      </c>
    </row>
    <row r="593" spans="1:3" x14ac:dyDescent="0.25">
      <c r="A593" s="13">
        <v>1605</v>
      </c>
      <c r="B593" s="5" t="s">
        <v>393</v>
      </c>
      <c r="C593" s="6" t="str">
        <f t="shared" si="8"/>
        <v>CUENTA</v>
      </c>
    </row>
    <row r="594" spans="1:3" x14ac:dyDescent="0.25">
      <c r="A594" s="13">
        <v>160505</v>
      </c>
      <c r="B594" s="5" t="s">
        <v>394</v>
      </c>
      <c r="C594" s="6" t="str">
        <f t="shared" si="8"/>
        <v>SUBCUENTA</v>
      </c>
    </row>
    <row r="595" spans="1:3" x14ac:dyDescent="0.25">
      <c r="A595" s="13">
        <v>160510</v>
      </c>
      <c r="B595" s="5" t="s">
        <v>395</v>
      </c>
      <c r="C595" s="6" t="str">
        <f t="shared" si="8"/>
        <v>SUBCUENTA</v>
      </c>
    </row>
    <row r="596" spans="1:3" x14ac:dyDescent="0.25">
      <c r="A596" s="13">
        <v>160599</v>
      </c>
      <c r="B596" s="5" t="s">
        <v>51</v>
      </c>
      <c r="C596" s="6" t="str">
        <f t="shared" si="8"/>
        <v>SUBCUENTA</v>
      </c>
    </row>
    <row r="597" spans="1:3" x14ac:dyDescent="0.25">
      <c r="A597" s="13">
        <v>1610</v>
      </c>
      <c r="B597" s="5" t="s">
        <v>396</v>
      </c>
      <c r="C597" s="6" t="str">
        <f t="shared" ref="C597:C660" si="9">IF(LEN(A597)=1,"CLASE",IF(LEN(A597)=2,"GRUPO",IF(LEN(A597)=4,"CUENTA",IF(LEN(A597)=6,"SUBCUENTA",""))))</f>
        <v>CUENTA</v>
      </c>
    </row>
    <row r="598" spans="1:3" x14ac:dyDescent="0.25">
      <c r="A598" s="13">
        <v>161005</v>
      </c>
      <c r="B598" s="5" t="s">
        <v>397</v>
      </c>
      <c r="C598" s="6" t="str">
        <f t="shared" si="9"/>
        <v>SUBCUENTA</v>
      </c>
    </row>
    <row r="599" spans="1:3" x14ac:dyDescent="0.25">
      <c r="A599" s="13">
        <v>161010</v>
      </c>
      <c r="B599" s="5" t="s">
        <v>398</v>
      </c>
      <c r="C599" s="6" t="str">
        <f t="shared" si="9"/>
        <v>SUBCUENTA</v>
      </c>
    </row>
    <row r="600" spans="1:3" x14ac:dyDescent="0.25">
      <c r="A600" s="13">
        <v>161099</v>
      </c>
      <c r="B600" s="5" t="s">
        <v>51</v>
      </c>
      <c r="C600" s="6" t="str">
        <f t="shared" si="9"/>
        <v>SUBCUENTA</v>
      </c>
    </row>
    <row r="601" spans="1:3" x14ac:dyDescent="0.25">
      <c r="A601" s="13">
        <v>1615</v>
      </c>
      <c r="B601" s="5" t="s">
        <v>399</v>
      </c>
      <c r="C601" s="6" t="str">
        <f t="shared" si="9"/>
        <v>CUENTA</v>
      </c>
    </row>
    <row r="602" spans="1:3" x14ac:dyDescent="0.25">
      <c r="A602" s="13">
        <v>161505</v>
      </c>
      <c r="B602" s="5" t="s">
        <v>397</v>
      </c>
      <c r="C602" s="6" t="str">
        <f t="shared" si="9"/>
        <v>SUBCUENTA</v>
      </c>
    </row>
    <row r="603" spans="1:3" x14ac:dyDescent="0.25">
      <c r="A603" s="13">
        <v>161510</v>
      </c>
      <c r="B603" s="5" t="s">
        <v>398</v>
      </c>
      <c r="C603" s="6" t="str">
        <f t="shared" si="9"/>
        <v>SUBCUENTA</v>
      </c>
    </row>
    <row r="604" spans="1:3" x14ac:dyDescent="0.25">
      <c r="A604" s="13">
        <v>161599</v>
      </c>
      <c r="B604" s="5" t="s">
        <v>51</v>
      </c>
      <c r="C604" s="6" t="str">
        <f t="shared" si="9"/>
        <v>SUBCUENTA</v>
      </c>
    </row>
    <row r="605" spans="1:3" x14ac:dyDescent="0.25">
      <c r="A605" s="13">
        <v>1620</v>
      </c>
      <c r="B605" s="5" t="s">
        <v>400</v>
      </c>
      <c r="C605" s="6" t="str">
        <f t="shared" si="9"/>
        <v>CUENTA</v>
      </c>
    </row>
    <row r="606" spans="1:3" x14ac:dyDescent="0.25">
      <c r="A606" s="13">
        <v>162005</v>
      </c>
      <c r="B606" s="5" t="s">
        <v>401</v>
      </c>
      <c r="C606" s="6" t="str">
        <f t="shared" si="9"/>
        <v>SUBCUENTA</v>
      </c>
    </row>
    <row r="607" spans="1:3" x14ac:dyDescent="0.25">
      <c r="A607" s="13">
        <v>162010</v>
      </c>
      <c r="B607" s="5" t="s">
        <v>402</v>
      </c>
      <c r="C607" s="6" t="str">
        <f t="shared" si="9"/>
        <v>SUBCUENTA</v>
      </c>
    </row>
    <row r="608" spans="1:3" x14ac:dyDescent="0.25">
      <c r="A608" s="13">
        <v>162099</v>
      </c>
      <c r="B608" s="5" t="s">
        <v>51</v>
      </c>
      <c r="C608" s="6" t="str">
        <f t="shared" si="9"/>
        <v>SUBCUENTA</v>
      </c>
    </row>
    <row r="609" spans="1:3" x14ac:dyDescent="0.25">
      <c r="A609" s="13">
        <v>1625</v>
      </c>
      <c r="B609" s="5" t="s">
        <v>403</v>
      </c>
      <c r="C609" s="6" t="str">
        <f t="shared" si="9"/>
        <v>CUENTA</v>
      </c>
    </row>
    <row r="610" spans="1:3" x14ac:dyDescent="0.25">
      <c r="A610" s="13">
        <v>162505</v>
      </c>
      <c r="B610" s="5" t="s">
        <v>404</v>
      </c>
      <c r="C610" s="6" t="str">
        <f t="shared" si="9"/>
        <v>SUBCUENTA</v>
      </c>
    </row>
    <row r="611" spans="1:3" x14ac:dyDescent="0.25">
      <c r="A611" s="13">
        <v>162510</v>
      </c>
      <c r="B611" s="5" t="s">
        <v>405</v>
      </c>
      <c r="C611" s="6" t="str">
        <f t="shared" si="9"/>
        <v>SUBCUENTA</v>
      </c>
    </row>
    <row r="612" spans="1:3" x14ac:dyDescent="0.25">
      <c r="A612" s="13">
        <v>162515</v>
      </c>
      <c r="B612" s="5" t="s">
        <v>406</v>
      </c>
      <c r="C612" s="6" t="str">
        <f t="shared" si="9"/>
        <v>SUBCUENTA</v>
      </c>
    </row>
    <row r="613" spans="1:3" x14ac:dyDescent="0.25">
      <c r="A613" s="13">
        <v>162520</v>
      </c>
      <c r="B613" s="5" t="s">
        <v>407</v>
      </c>
      <c r="C613" s="6" t="str">
        <f t="shared" si="9"/>
        <v>SUBCUENTA</v>
      </c>
    </row>
    <row r="614" spans="1:3" x14ac:dyDescent="0.25">
      <c r="A614" s="13">
        <v>162525</v>
      </c>
      <c r="B614" s="5" t="s">
        <v>408</v>
      </c>
      <c r="C614" s="6" t="str">
        <f t="shared" si="9"/>
        <v>SUBCUENTA</v>
      </c>
    </row>
    <row r="615" spans="1:3" x14ac:dyDescent="0.25">
      <c r="A615" s="13">
        <v>162595</v>
      </c>
      <c r="B615" s="5" t="s">
        <v>58</v>
      </c>
      <c r="C615" s="6" t="str">
        <f t="shared" si="9"/>
        <v>SUBCUENTA</v>
      </c>
    </row>
    <row r="616" spans="1:3" x14ac:dyDescent="0.25">
      <c r="A616" s="13">
        <v>162599</v>
      </c>
      <c r="B616" s="5" t="s">
        <v>51</v>
      </c>
      <c r="C616" s="6" t="str">
        <f t="shared" si="9"/>
        <v>SUBCUENTA</v>
      </c>
    </row>
    <row r="617" spans="1:3" x14ac:dyDescent="0.25">
      <c r="A617" s="13">
        <v>1630</v>
      </c>
      <c r="B617" s="5" t="s">
        <v>409</v>
      </c>
      <c r="C617" s="6" t="str">
        <f t="shared" si="9"/>
        <v>CUENTA</v>
      </c>
    </row>
    <row r="618" spans="1:3" ht="25.5" x14ac:dyDescent="0.25">
      <c r="A618" s="13" t="s">
        <v>410</v>
      </c>
      <c r="B618" s="5"/>
      <c r="C618" s="6" t="str">
        <f t="shared" si="9"/>
        <v/>
      </c>
    </row>
    <row r="619" spans="1:3" x14ac:dyDescent="0.25">
      <c r="A619" s="13">
        <v>163099</v>
      </c>
      <c r="B619" s="5" t="s">
        <v>51</v>
      </c>
      <c r="C619" s="6" t="str">
        <f t="shared" si="9"/>
        <v>SUBCUENTA</v>
      </c>
    </row>
    <row r="620" spans="1:3" x14ac:dyDescent="0.25">
      <c r="A620" s="13">
        <v>1635</v>
      </c>
      <c r="B620" s="5" t="s">
        <v>411</v>
      </c>
      <c r="C620" s="6" t="str">
        <f t="shared" si="9"/>
        <v>CUENTA</v>
      </c>
    </row>
    <row r="621" spans="1:3" ht="25.5" x14ac:dyDescent="0.25">
      <c r="A621" s="13" t="s">
        <v>412</v>
      </c>
      <c r="B621" s="5"/>
      <c r="C621" s="6" t="str">
        <f t="shared" si="9"/>
        <v/>
      </c>
    </row>
    <row r="622" spans="1:3" x14ac:dyDescent="0.25">
      <c r="A622" s="13">
        <v>163599</v>
      </c>
      <c r="B622" s="5" t="s">
        <v>51</v>
      </c>
      <c r="C622" s="6" t="str">
        <f t="shared" si="9"/>
        <v>SUBCUENTA</v>
      </c>
    </row>
    <row r="623" spans="1:3" x14ac:dyDescent="0.25">
      <c r="A623" s="13">
        <v>1698</v>
      </c>
      <c r="B623" s="5" t="s">
        <v>388</v>
      </c>
      <c r="C623" s="6" t="str">
        <f t="shared" si="9"/>
        <v>CUENTA</v>
      </c>
    </row>
    <row r="624" spans="1:3" x14ac:dyDescent="0.25">
      <c r="A624" s="13">
        <v>169805</v>
      </c>
      <c r="B624" s="5" t="s">
        <v>393</v>
      </c>
      <c r="C624" s="6" t="str">
        <f t="shared" si="9"/>
        <v>SUBCUENTA</v>
      </c>
    </row>
    <row r="625" spans="1:3" x14ac:dyDescent="0.25">
      <c r="A625" s="13">
        <v>169810</v>
      </c>
      <c r="B625" s="5" t="s">
        <v>396</v>
      </c>
      <c r="C625" s="6" t="str">
        <f t="shared" si="9"/>
        <v>SUBCUENTA</v>
      </c>
    </row>
    <row r="626" spans="1:3" x14ac:dyDescent="0.25">
      <c r="A626" s="13">
        <v>169815</v>
      </c>
      <c r="B626" s="5" t="s">
        <v>399</v>
      </c>
      <c r="C626" s="6" t="str">
        <f t="shared" si="9"/>
        <v>SUBCUENTA</v>
      </c>
    </row>
    <row r="627" spans="1:3" x14ac:dyDescent="0.25">
      <c r="A627" s="13">
        <v>169820</v>
      </c>
      <c r="B627" s="5" t="s">
        <v>400</v>
      </c>
      <c r="C627" s="6" t="str">
        <f t="shared" si="9"/>
        <v>SUBCUENTA</v>
      </c>
    </row>
    <row r="628" spans="1:3" x14ac:dyDescent="0.25">
      <c r="A628" s="13">
        <v>169830</v>
      </c>
      <c r="B628" s="5" t="s">
        <v>403</v>
      </c>
      <c r="C628" s="6" t="str">
        <f t="shared" si="9"/>
        <v>SUBCUENTA</v>
      </c>
    </row>
    <row r="629" spans="1:3" x14ac:dyDescent="0.25">
      <c r="A629" s="13">
        <v>169835</v>
      </c>
      <c r="B629" s="5" t="s">
        <v>409</v>
      </c>
      <c r="C629" s="6" t="str">
        <f t="shared" si="9"/>
        <v>SUBCUENTA</v>
      </c>
    </row>
    <row r="630" spans="1:3" x14ac:dyDescent="0.25">
      <c r="A630" s="13">
        <v>169840</v>
      </c>
      <c r="B630" s="5" t="s">
        <v>411</v>
      </c>
      <c r="C630" s="6" t="str">
        <f t="shared" si="9"/>
        <v>SUBCUENTA</v>
      </c>
    </row>
    <row r="631" spans="1:3" x14ac:dyDescent="0.25">
      <c r="A631" s="13">
        <v>169899</v>
      </c>
      <c r="B631" s="5" t="s">
        <v>51</v>
      </c>
      <c r="C631" s="6" t="str">
        <f t="shared" si="9"/>
        <v>SUBCUENTA</v>
      </c>
    </row>
    <row r="632" spans="1:3" x14ac:dyDescent="0.25">
      <c r="A632" s="13">
        <v>1699</v>
      </c>
      <c r="B632" s="5" t="s">
        <v>114</v>
      </c>
      <c r="C632" s="6" t="str">
        <f t="shared" si="9"/>
        <v>CUENTA</v>
      </c>
    </row>
    <row r="633" spans="1:3" ht="25.5" x14ac:dyDescent="0.25">
      <c r="A633" s="13" t="s">
        <v>413</v>
      </c>
      <c r="B633" s="5"/>
      <c r="C633" s="6" t="str">
        <f t="shared" si="9"/>
        <v/>
      </c>
    </row>
    <row r="634" spans="1:3" x14ac:dyDescent="0.25">
      <c r="A634" s="13">
        <v>17</v>
      </c>
      <c r="B634" s="5" t="s">
        <v>414</v>
      </c>
      <c r="C634" s="6" t="str">
        <f t="shared" si="9"/>
        <v>GRUPO</v>
      </c>
    </row>
    <row r="635" spans="1:3" x14ac:dyDescent="0.25">
      <c r="A635" s="13">
        <v>1705</v>
      </c>
      <c r="B635" s="5" t="s">
        <v>415</v>
      </c>
      <c r="C635" s="6" t="str">
        <f t="shared" si="9"/>
        <v>CUENTA</v>
      </c>
    </row>
    <row r="636" spans="1:3" x14ac:dyDescent="0.25">
      <c r="A636" s="13">
        <v>170505</v>
      </c>
      <c r="B636" s="5" t="s">
        <v>168</v>
      </c>
      <c r="C636" s="6" t="str">
        <f t="shared" si="9"/>
        <v>SUBCUENTA</v>
      </c>
    </row>
    <row r="637" spans="1:3" x14ac:dyDescent="0.25">
      <c r="A637" s="13">
        <v>170510</v>
      </c>
      <c r="B637" s="5" t="s">
        <v>170</v>
      </c>
      <c r="C637" s="6" t="str">
        <f t="shared" si="9"/>
        <v>SUBCUENTA</v>
      </c>
    </row>
    <row r="638" spans="1:3" x14ac:dyDescent="0.25">
      <c r="A638" s="13">
        <v>170515</v>
      </c>
      <c r="B638" s="5" t="s">
        <v>169</v>
      </c>
      <c r="C638" s="6" t="str">
        <f t="shared" si="9"/>
        <v>SUBCUENTA</v>
      </c>
    </row>
    <row r="639" spans="1:3" x14ac:dyDescent="0.25">
      <c r="A639" s="13">
        <v>170520</v>
      </c>
      <c r="B639" s="5" t="s">
        <v>416</v>
      </c>
      <c r="C639" s="6" t="str">
        <f t="shared" si="9"/>
        <v>SUBCUENTA</v>
      </c>
    </row>
    <row r="640" spans="1:3" x14ac:dyDescent="0.25">
      <c r="A640" s="13">
        <v>170525</v>
      </c>
      <c r="B640" s="5" t="s">
        <v>172</v>
      </c>
      <c r="C640" s="6" t="str">
        <f t="shared" si="9"/>
        <v>SUBCUENTA</v>
      </c>
    </row>
    <row r="641" spans="1:3" x14ac:dyDescent="0.25">
      <c r="A641" s="13">
        <v>170530</v>
      </c>
      <c r="B641" s="5" t="s">
        <v>417</v>
      </c>
      <c r="C641" s="6" t="str">
        <f t="shared" si="9"/>
        <v>SUBCUENTA</v>
      </c>
    </row>
    <row r="642" spans="1:3" x14ac:dyDescent="0.25">
      <c r="A642" s="13">
        <v>170535</v>
      </c>
      <c r="B642" s="5" t="s">
        <v>418</v>
      </c>
      <c r="C642" s="6" t="str">
        <f t="shared" si="9"/>
        <v>SUBCUENTA</v>
      </c>
    </row>
    <row r="643" spans="1:3" x14ac:dyDescent="0.25">
      <c r="A643" s="13">
        <v>170540</v>
      </c>
      <c r="B643" s="5" t="s">
        <v>171</v>
      </c>
      <c r="C643" s="6" t="str">
        <f t="shared" si="9"/>
        <v>SUBCUENTA</v>
      </c>
    </row>
    <row r="644" spans="1:3" x14ac:dyDescent="0.25">
      <c r="A644" s="13">
        <v>170545</v>
      </c>
      <c r="B644" s="5" t="s">
        <v>419</v>
      </c>
      <c r="C644" s="6" t="str">
        <f t="shared" si="9"/>
        <v>SUBCUENTA</v>
      </c>
    </row>
    <row r="645" spans="1:3" x14ac:dyDescent="0.25">
      <c r="A645" s="13">
        <v>170595</v>
      </c>
      <c r="B645" s="5" t="s">
        <v>58</v>
      </c>
      <c r="C645" s="6" t="str">
        <f t="shared" si="9"/>
        <v>SUBCUENTA</v>
      </c>
    </row>
    <row r="646" spans="1:3" x14ac:dyDescent="0.25">
      <c r="A646" s="13">
        <v>1710</v>
      </c>
      <c r="B646" s="5" t="s">
        <v>420</v>
      </c>
      <c r="C646" s="6" t="str">
        <f t="shared" si="9"/>
        <v>CUENTA</v>
      </c>
    </row>
    <row r="647" spans="1:3" x14ac:dyDescent="0.25">
      <c r="A647" s="13">
        <v>171004</v>
      </c>
      <c r="B647" s="5" t="s">
        <v>421</v>
      </c>
      <c r="C647" s="6" t="str">
        <f t="shared" si="9"/>
        <v>SUBCUENTA</v>
      </c>
    </row>
    <row r="648" spans="1:3" x14ac:dyDescent="0.25">
      <c r="A648" s="13">
        <v>171008</v>
      </c>
      <c r="B648" s="5" t="s">
        <v>422</v>
      </c>
      <c r="C648" s="6" t="str">
        <f t="shared" si="9"/>
        <v>SUBCUENTA</v>
      </c>
    </row>
    <row r="649" spans="1:3" x14ac:dyDescent="0.25">
      <c r="A649" s="13">
        <v>171012</v>
      </c>
      <c r="B649" s="5" t="s">
        <v>423</v>
      </c>
      <c r="C649" s="6" t="str">
        <f t="shared" si="9"/>
        <v>SUBCUENTA</v>
      </c>
    </row>
    <row r="650" spans="1:3" x14ac:dyDescent="0.25">
      <c r="A650" s="13">
        <v>171016</v>
      </c>
      <c r="B650" s="5" t="s">
        <v>424</v>
      </c>
      <c r="C650" s="6" t="str">
        <f t="shared" si="9"/>
        <v>SUBCUENTA</v>
      </c>
    </row>
    <row r="651" spans="1:3" x14ac:dyDescent="0.25">
      <c r="A651" s="13">
        <v>171020</v>
      </c>
      <c r="B651" s="5" t="s">
        <v>425</v>
      </c>
      <c r="C651" s="6" t="str">
        <f t="shared" si="9"/>
        <v>SUBCUENTA</v>
      </c>
    </row>
    <row r="652" spans="1:3" x14ac:dyDescent="0.25">
      <c r="A652" s="13">
        <v>171024</v>
      </c>
      <c r="B652" s="5" t="s">
        <v>426</v>
      </c>
      <c r="C652" s="6" t="str">
        <f t="shared" si="9"/>
        <v>SUBCUENTA</v>
      </c>
    </row>
    <row r="653" spans="1:3" x14ac:dyDescent="0.25">
      <c r="A653" s="13">
        <v>171028</v>
      </c>
      <c r="B653" s="5" t="s">
        <v>427</v>
      </c>
      <c r="C653" s="6" t="str">
        <f t="shared" si="9"/>
        <v>SUBCUENTA</v>
      </c>
    </row>
    <row r="654" spans="1:3" x14ac:dyDescent="0.25">
      <c r="A654" s="13">
        <v>171032</v>
      </c>
      <c r="B654" s="5" t="s">
        <v>428</v>
      </c>
      <c r="C654" s="6" t="str">
        <f t="shared" si="9"/>
        <v>SUBCUENTA</v>
      </c>
    </row>
    <row r="655" spans="1:3" x14ac:dyDescent="0.25">
      <c r="A655" s="13">
        <v>171036</v>
      </c>
      <c r="B655" s="5" t="s">
        <v>429</v>
      </c>
      <c r="C655" s="6" t="str">
        <f t="shared" si="9"/>
        <v>SUBCUENTA</v>
      </c>
    </row>
    <row r="656" spans="1:3" x14ac:dyDescent="0.25">
      <c r="A656" s="13">
        <v>171040</v>
      </c>
      <c r="B656" s="5" t="s">
        <v>411</v>
      </c>
      <c r="C656" s="6" t="str">
        <f t="shared" si="9"/>
        <v>SUBCUENTA</v>
      </c>
    </row>
    <row r="657" spans="1:3" x14ac:dyDescent="0.25">
      <c r="A657" s="13">
        <v>171044</v>
      </c>
      <c r="B657" s="5" t="s">
        <v>430</v>
      </c>
      <c r="C657" s="6" t="str">
        <f t="shared" si="9"/>
        <v>SUBCUENTA</v>
      </c>
    </row>
    <row r="658" spans="1:3" x14ac:dyDescent="0.25">
      <c r="A658" s="13">
        <v>171048</v>
      </c>
      <c r="B658" s="5" t="s">
        <v>431</v>
      </c>
      <c r="C658" s="6" t="str">
        <f t="shared" si="9"/>
        <v>SUBCUENTA</v>
      </c>
    </row>
    <row r="659" spans="1:3" x14ac:dyDescent="0.25">
      <c r="A659" s="13">
        <v>171052</v>
      </c>
      <c r="B659" s="5" t="s">
        <v>432</v>
      </c>
      <c r="C659" s="6" t="str">
        <f t="shared" si="9"/>
        <v>SUBCUENTA</v>
      </c>
    </row>
    <row r="660" spans="1:3" x14ac:dyDescent="0.25">
      <c r="A660" s="13">
        <v>171056</v>
      </c>
      <c r="B660" s="5" t="s">
        <v>250</v>
      </c>
      <c r="C660" s="6" t="str">
        <f t="shared" si="9"/>
        <v>SUBCUENTA</v>
      </c>
    </row>
    <row r="661" spans="1:3" x14ac:dyDescent="0.25">
      <c r="A661" s="13">
        <v>171060</v>
      </c>
      <c r="B661" s="5" t="s">
        <v>251</v>
      </c>
      <c r="C661" s="6" t="str">
        <f t="shared" ref="C661:C724" si="10">IF(LEN(A661)=1,"CLASE",IF(LEN(A661)=2,"GRUPO",IF(LEN(A661)=4,"CUENTA",IF(LEN(A661)=6,"SUBCUENTA",""))))</f>
        <v>SUBCUENTA</v>
      </c>
    </row>
    <row r="662" spans="1:3" x14ac:dyDescent="0.25">
      <c r="A662" s="13">
        <v>171064</v>
      </c>
      <c r="B662" s="5" t="s">
        <v>252</v>
      </c>
      <c r="C662" s="6" t="str">
        <f t="shared" si="10"/>
        <v>SUBCUENTA</v>
      </c>
    </row>
    <row r="663" spans="1:3" x14ac:dyDescent="0.25">
      <c r="A663" s="13">
        <v>171068</v>
      </c>
      <c r="B663" s="5" t="s">
        <v>246</v>
      </c>
      <c r="C663" s="6" t="str">
        <f t="shared" si="10"/>
        <v>SUBCUENTA</v>
      </c>
    </row>
    <row r="664" spans="1:3" x14ac:dyDescent="0.25">
      <c r="A664" s="13">
        <v>171072</v>
      </c>
      <c r="B664" s="5" t="s">
        <v>433</v>
      </c>
      <c r="C664" s="6" t="str">
        <f t="shared" si="10"/>
        <v>SUBCUENTA</v>
      </c>
    </row>
    <row r="665" spans="1:3" x14ac:dyDescent="0.25">
      <c r="A665" s="13">
        <v>171076</v>
      </c>
      <c r="B665" s="5" t="s">
        <v>434</v>
      </c>
      <c r="C665" s="6" t="str">
        <f t="shared" si="10"/>
        <v>SUBCUENTA</v>
      </c>
    </row>
    <row r="666" spans="1:3" x14ac:dyDescent="0.25">
      <c r="A666" s="13">
        <v>171080</v>
      </c>
      <c r="B666" s="5" t="s">
        <v>435</v>
      </c>
      <c r="C666" s="6" t="str">
        <f t="shared" si="10"/>
        <v>SUBCUENTA</v>
      </c>
    </row>
    <row r="667" spans="1:3" x14ac:dyDescent="0.25">
      <c r="A667" s="13">
        <v>171095</v>
      </c>
      <c r="B667" s="5" t="s">
        <v>58</v>
      </c>
      <c r="C667" s="6" t="str">
        <f t="shared" si="10"/>
        <v>SUBCUENTA</v>
      </c>
    </row>
    <row r="668" spans="1:3" x14ac:dyDescent="0.25">
      <c r="A668" s="13">
        <v>171099</v>
      </c>
      <c r="B668" s="5" t="s">
        <v>51</v>
      </c>
      <c r="C668" s="6" t="str">
        <f t="shared" si="10"/>
        <v>SUBCUENTA</v>
      </c>
    </row>
    <row r="669" spans="1:3" x14ac:dyDescent="0.25">
      <c r="A669" s="13">
        <v>1715</v>
      </c>
      <c r="B669" s="5" t="s">
        <v>436</v>
      </c>
      <c r="C669" s="6" t="str">
        <f t="shared" si="10"/>
        <v>CUENTA</v>
      </c>
    </row>
    <row r="670" spans="1:3" x14ac:dyDescent="0.25">
      <c r="A670" s="13">
        <v>171505</v>
      </c>
      <c r="B670" s="5" t="s">
        <v>437</v>
      </c>
      <c r="C670" s="6" t="str">
        <f t="shared" si="10"/>
        <v>SUBCUENTA</v>
      </c>
    </row>
    <row r="671" spans="1:3" x14ac:dyDescent="0.25">
      <c r="A671" s="13">
        <v>171510</v>
      </c>
      <c r="B671" s="5" t="s">
        <v>438</v>
      </c>
      <c r="C671" s="6" t="str">
        <f t="shared" si="10"/>
        <v>SUBCUENTA</v>
      </c>
    </row>
    <row r="672" spans="1:3" x14ac:dyDescent="0.25">
      <c r="A672" s="13">
        <v>171515</v>
      </c>
      <c r="B672" s="5" t="s">
        <v>439</v>
      </c>
      <c r="C672" s="6" t="str">
        <f t="shared" si="10"/>
        <v>SUBCUENTA</v>
      </c>
    </row>
    <row r="673" spans="1:3" x14ac:dyDescent="0.25">
      <c r="A673" s="13">
        <v>171599</v>
      </c>
      <c r="B673" s="5" t="s">
        <v>51</v>
      </c>
      <c r="C673" s="6" t="str">
        <f t="shared" si="10"/>
        <v>SUBCUENTA</v>
      </c>
    </row>
    <row r="674" spans="1:3" x14ac:dyDescent="0.25">
      <c r="A674" s="13">
        <v>1720</v>
      </c>
      <c r="B674" s="5" t="s">
        <v>440</v>
      </c>
      <c r="C674" s="6" t="str">
        <f t="shared" si="10"/>
        <v>CUENTA</v>
      </c>
    </row>
    <row r="675" spans="1:3" x14ac:dyDescent="0.25">
      <c r="A675" s="13">
        <v>172005</v>
      </c>
      <c r="B675" s="5" t="s">
        <v>441</v>
      </c>
      <c r="C675" s="6" t="str">
        <f t="shared" si="10"/>
        <v>SUBCUENTA</v>
      </c>
    </row>
    <row r="676" spans="1:3" x14ac:dyDescent="0.25">
      <c r="A676" s="13">
        <v>172010</v>
      </c>
      <c r="B676" s="5" t="s">
        <v>442</v>
      </c>
      <c r="C676" s="6" t="str">
        <f t="shared" si="10"/>
        <v>SUBCUENTA</v>
      </c>
    </row>
    <row r="677" spans="1:3" x14ac:dyDescent="0.25">
      <c r="A677" s="13">
        <v>172015</v>
      </c>
      <c r="B677" s="5" t="s">
        <v>443</v>
      </c>
      <c r="C677" s="6" t="str">
        <f t="shared" si="10"/>
        <v>SUBCUENTA</v>
      </c>
    </row>
    <row r="678" spans="1:3" x14ac:dyDescent="0.25">
      <c r="A678" s="13">
        <v>172020</v>
      </c>
      <c r="B678" s="5" t="s">
        <v>444</v>
      </c>
      <c r="C678" s="6" t="str">
        <f t="shared" si="10"/>
        <v>SUBCUENTA</v>
      </c>
    </row>
    <row r="679" spans="1:3" x14ac:dyDescent="0.25">
      <c r="A679" s="13">
        <v>172099</v>
      </c>
      <c r="B679" s="5" t="s">
        <v>51</v>
      </c>
      <c r="C679" s="6" t="str">
        <f t="shared" si="10"/>
        <v>SUBCUENTA</v>
      </c>
    </row>
    <row r="680" spans="1:3" x14ac:dyDescent="0.25">
      <c r="A680" s="13">
        <v>1730</v>
      </c>
      <c r="B680" s="5" t="s">
        <v>445</v>
      </c>
      <c r="C680" s="6" t="str">
        <f t="shared" si="10"/>
        <v>CUENTA</v>
      </c>
    </row>
    <row r="681" spans="1:3" ht="25.5" x14ac:dyDescent="0.25">
      <c r="A681" s="13" t="s">
        <v>446</v>
      </c>
      <c r="B681" s="5"/>
      <c r="C681" s="6" t="str">
        <f t="shared" si="10"/>
        <v/>
      </c>
    </row>
    <row r="682" spans="1:3" x14ac:dyDescent="0.25">
      <c r="A682" s="13">
        <v>1798</v>
      </c>
      <c r="B682" s="5" t="s">
        <v>388</v>
      </c>
      <c r="C682" s="6" t="str">
        <f t="shared" si="10"/>
        <v>CUENTA</v>
      </c>
    </row>
    <row r="683" spans="1:3" x14ac:dyDescent="0.25">
      <c r="A683" s="13">
        <v>179805</v>
      </c>
      <c r="B683" s="5" t="s">
        <v>436</v>
      </c>
      <c r="C683" s="6" t="str">
        <f t="shared" si="10"/>
        <v>SUBCUENTA</v>
      </c>
    </row>
    <row r="684" spans="1:3" x14ac:dyDescent="0.25">
      <c r="A684" s="13">
        <v>179810</v>
      </c>
      <c r="B684" s="5" t="s">
        <v>440</v>
      </c>
      <c r="C684" s="6" t="str">
        <f t="shared" si="10"/>
        <v>SUBCUENTA</v>
      </c>
    </row>
    <row r="685" spans="1:3" x14ac:dyDescent="0.25">
      <c r="A685" s="13">
        <v>179899</v>
      </c>
      <c r="B685" s="5" t="s">
        <v>51</v>
      </c>
      <c r="C685" s="6" t="str">
        <f t="shared" si="10"/>
        <v>SUBCUENTA</v>
      </c>
    </row>
    <row r="686" spans="1:3" x14ac:dyDescent="0.25">
      <c r="A686" s="13">
        <v>18</v>
      </c>
      <c r="B686" s="5" t="s">
        <v>447</v>
      </c>
      <c r="C686" s="6" t="str">
        <f t="shared" si="10"/>
        <v>GRUPO</v>
      </c>
    </row>
    <row r="687" spans="1:3" x14ac:dyDescent="0.25">
      <c r="A687" s="13">
        <v>1805</v>
      </c>
      <c r="B687" s="5" t="s">
        <v>448</v>
      </c>
      <c r="C687" s="6" t="str">
        <f t="shared" si="10"/>
        <v>CUENTA</v>
      </c>
    </row>
    <row r="688" spans="1:3" x14ac:dyDescent="0.25">
      <c r="A688" s="13">
        <v>180505</v>
      </c>
      <c r="B688" s="5" t="s">
        <v>449</v>
      </c>
      <c r="C688" s="6" t="str">
        <f t="shared" si="10"/>
        <v>SUBCUENTA</v>
      </c>
    </row>
    <row r="689" spans="1:3" x14ac:dyDescent="0.25">
      <c r="A689" s="13">
        <v>180510</v>
      </c>
      <c r="B689" s="5" t="s">
        <v>450</v>
      </c>
      <c r="C689" s="6" t="str">
        <f t="shared" si="10"/>
        <v>SUBCUENTA</v>
      </c>
    </row>
    <row r="690" spans="1:3" x14ac:dyDescent="0.25">
      <c r="A690" s="13">
        <v>180595</v>
      </c>
      <c r="B690" s="5" t="s">
        <v>58</v>
      </c>
      <c r="C690" s="6" t="str">
        <f t="shared" si="10"/>
        <v>SUBCUENTA</v>
      </c>
    </row>
    <row r="691" spans="1:3" x14ac:dyDescent="0.25">
      <c r="A691" s="13">
        <v>180599</v>
      </c>
      <c r="B691" s="5" t="s">
        <v>51</v>
      </c>
      <c r="C691" s="6" t="str">
        <f t="shared" si="10"/>
        <v>SUBCUENTA</v>
      </c>
    </row>
    <row r="692" spans="1:3" x14ac:dyDescent="0.25">
      <c r="A692" s="13">
        <v>1895</v>
      </c>
      <c r="B692" s="5" t="s">
        <v>451</v>
      </c>
      <c r="C692" s="6" t="str">
        <f t="shared" si="10"/>
        <v>CUENTA</v>
      </c>
    </row>
    <row r="693" spans="1:3" x14ac:dyDescent="0.25">
      <c r="A693" s="13">
        <v>189505</v>
      </c>
      <c r="B693" s="5" t="s">
        <v>452</v>
      </c>
      <c r="C693" s="6" t="str">
        <f t="shared" si="10"/>
        <v>SUBCUENTA</v>
      </c>
    </row>
    <row r="694" spans="1:3" x14ac:dyDescent="0.25">
      <c r="A694" s="13">
        <v>189510</v>
      </c>
      <c r="B694" s="5" t="s">
        <v>453</v>
      </c>
      <c r="C694" s="6" t="str">
        <f t="shared" si="10"/>
        <v>SUBCUENTA</v>
      </c>
    </row>
    <row r="695" spans="1:3" x14ac:dyDescent="0.25">
      <c r="A695" s="13">
        <v>189515</v>
      </c>
      <c r="B695" s="5" t="s">
        <v>454</v>
      </c>
      <c r="C695" s="6" t="str">
        <f t="shared" si="10"/>
        <v>SUBCUENTA</v>
      </c>
    </row>
    <row r="696" spans="1:3" x14ac:dyDescent="0.25">
      <c r="A696" s="13">
        <v>189520</v>
      </c>
      <c r="B696" s="5" t="s">
        <v>455</v>
      </c>
      <c r="C696" s="6" t="str">
        <f t="shared" si="10"/>
        <v>SUBCUENTA</v>
      </c>
    </row>
    <row r="697" spans="1:3" x14ac:dyDescent="0.25">
      <c r="A697" s="13">
        <v>189525</v>
      </c>
      <c r="B697" s="5" t="s">
        <v>456</v>
      </c>
      <c r="C697" s="6" t="str">
        <f t="shared" si="10"/>
        <v>SUBCUENTA</v>
      </c>
    </row>
    <row r="698" spans="1:3" x14ac:dyDescent="0.25">
      <c r="A698" s="13">
        <v>189530</v>
      </c>
      <c r="B698" s="5" t="s">
        <v>457</v>
      </c>
      <c r="C698" s="6" t="str">
        <f t="shared" si="10"/>
        <v>SUBCUENTA</v>
      </c>
    </row>
    <row r="699" spans="1:3" x14ac:dyDescent="0.25">
      <c r="A699" s="13">
        <v>189595</v>
      </c>
      <c r="B699" s="5" t="s">
        <v>58</v>
      </c>
      <c r="C699" s="6" t="str">
        <f t="shared" si="10"/>
        <v>SUBCUENTA</v>
      </c>
    </row>
    <row r="700" spans="1:3" x14ac:dyDescent="0.25">
      <c r="A700" s="13">
        <v>189599</v>
      </c>
      <c r="B700" s="5" t="s">
        <v>51</v>
      </c>
      <c r="C700" s="6" t="str">
        <f t="shared" si="10"/>
        <v>SUBCUENTA</v>
      </c>
    </row>
    <row r="701" spans="1:3" x14ac:dyDescent="0.25">
      <c r="A701" s="13">
        <v>1899</v>
      </c>
      <c r="B701" s="5" t="s">
        <v>114</v>
      </c>
      <c r="C701" s="6" t="str">
        <f t="shared" si="10"/>
        <v>CUENTA</v>
      </c>
    </row>
    <row r="702" spans="1:3" x14ac:dyDescent="0.25">
      <c r="A702" s="13">
        <v>189905</v>
      </c>
      <c r="B702" s="5" t="s">
        <v>448</v>
      </c>
      <c r="C702" s="6" t="str">
        <f t="shared" si="10"/>
        <v>SUBCUENTA</v>
      </c>
    </row>
    <row r="703" spans="1:3" x14ac:dyDescent="0.25">
      <c r="A703" s="13">
        <v>189995</v>
      </c>
      <c r="B703" s="5" t="s">
        <v>451</v>
      </c>
      <c r="C703" s="6" t="str">
        <f t="shared" si="10"/>
        <v>SUBCUENTA</v>
      </c>
    </row>
    <row r="704" spans="1:3" x14ac:dyDescent="0.25">
      <c r="A704" s="13">
        <v>19</v>
      </c>
      <c r="B704" s="5" t="s">
        <v>458</v>
      </c>
      <c r="C704" s="6" t="str">
        <f t="shared" si="10"/>
        <v>GRUPO</v>
      </c>
    </row>
    <row r="705" spans="1:3" x14ac:dyDescent="0.25">
      <c r="A705" s="13">
        <v>1905</v>
      </c>
      <c r="B705" s="5" t="s">
        <v>459</v>
      </c>
      <c r="C705" s="6" t="str">
        <f t="shared" si="10"/>
        <v>CUENTA</v>
      </c>
    </row>
    <row r="706" spans="1:3" x14ac:dyDescent="0.25">
      <c r="A706" s="13">
        <v>190505</v>
      </c>
      <c r="B706" s="5" t="s">
        <v>36</v>
      </c>
      <c r="C706" s="6" t="str">
        <f t="shared" si="10"/>
        <v>SUBCUENTA</v>
      </c>
    </row>
    <row r="707" spans="1:3" x14ac:dyDescent="0.25">
      <c r="A707" s="13">
        <v>190510</v>
      </c>
      <c r="B707" s="5" t="s">
        <v>52</v>
      </c>
      <c r="C707" s="6" t="str">
        <f t="shared" si="10"/>
        <v>SUBCUENTA</v>
      </c>
    </row>
    <row r="708" spans="1:3" x14ac:dyDescent="0.25">
      <c r="A708" s="13">
        <v>190515</v>
      </c>
      <c r="B708" s="5" t="s">
        <v>97</v>
      </c>
      <c r="C708" s="6" t="str">
        <f t="shared" si="10"/>
        <v>SUBCUENTA</v>
      </c>
    </row>
    <row r="709" spans="1:3" x14ac:dyDescent="0.25">
      <c r="A709" s="13">
        <v>1910</v>
      </c>
      <c r="B709" s="5" t="s">
        <v>460</v>
      </c>
      <c r="C709" s="6" t="str">
        <f t="shared" si="10"/>
        <v>CUENTA</v>
      </c>
    </row>
    <row r="710" spans="1:3" x14ac:dyDescent="0.25">
      <c r="A710" s="13">
        <v>191004</v>
      </c>
      <c r="B710" s="5" t="s">
        <v>237</v>
      </c>
      <c r="C710" s="6" t="str">
        <f t="shared" si="10"/>
        <v>SUBCUENTA</v>
      </c>
    </row>
    <row r="711" spans="1:3" x14ac:dyDescent="0.25">
      <c r="A711" s="13">
        <v>191006</v>
      </c>
      <c r="B711" s="5" t="s">
        <v>264</v>
      </c>
      <c r="C711" s="6" t="str">
        <f t="shared" si="10"/>
        <v>SUBCUENTA</v>
      </c>
    </row>
    <row r="712" spans="1:3" x14ac:dyDescent="0.25">
      <c r="A712" s="13">
        <v>191008</v>
      </c>
      <c r="B712" s="5" t="s">
        <v>269</v>
      </c>
      <c r="C712" s="6" t="str">
        <f t="shared" si="10"/>
        <v>SUBCUENTA</v>
      </c>
    </row>
    <row r="713" spans="1:3" x14ac:dyDescent="0.25">
      <c r="A713" s="13">
        <v>191012</v>
      </c>
      <c r="B713" s="5" t="s">
        <v>276</v>
      </c>
      <c r="C713" s="6" t="str">
        <f t="shared" si="10"/>
        <v>SUBCUENTA</v>
      </c>
    </row>
    <row r="714" spans="1:3" x14ac:dyDescent="0.25">
      <c r="A714" s="13">
        <v>191016</v>
      </c>
      <c r="B714" s="5" t="s">
        <v>277</v>
      </c>
      <c r="C714" s="6" t="str">
        <f t="shared" si="10"/>
        <v>SUBCUENTA</v>
      </c>
    </row>
    <row r="715" spans="1:3" x14ac:dyDescent="0.25">
      <c r="A715" s="13">
        <v>191020</v>
      </c>
      <c r="B715" s="5" t="s">
        <v>278</v>
      </c>
      <c r="C715" s="6" t="str">
        <f t="shared" si="10"/>
        <v>SUBCUENTA</v>
      </c>
    </row>
    <row r="716" spans="1:3" x14ac:dyDescent="0.25">
      <c r="A716" s="13">
        <v>191024</v>
      </c>
      <c r="B716" s="5" t="s">
        <v>383</v>
      </c>
      <c r="C716" s="6" t="str">
        <f t="shared" si="10"/>
        <v>SUBCUENTA</v>
      </c>
    </row>
    <row r="717" spans="1:3" x14ac:dyDescent="0.25">
      <c r="A717" s="13">
        <v>191028</v>
      </c>
      <c r="B717" s="5" t="s">
        <v>280</v>
      </c>
      <c r="C717" s="6" t="str">
        <f t="shared" si="10"/>
        <v>SUBCUENTA</v>
      </c>
    </row>
    <row r="718" spans="1:3" x14ac:dyDescent="0.25">
      <c r="A718" s="13">
        <v>191032</v>
      </c>
      <c r="B718" s="5" t="s">
        <v>281</v>
      </c>
      <c r="C718" s="6" t="str">
        <f t="shared" si="10"/>
        <v>SUBCUENTA</v>
      </c>
    </row>
    <row r="719" spans="1:3" x14ac:dyDescent="0.25">
      <c r="A719" s="13">
        <v>191036</v>
      </c>
      <c r="B719" s="5" t="s">
        <v>282</v>
      </c>
      <c r="C719" s="6" t="str">
        <f t="shared" si="10"/>
        <v>SUBCUENTA</v>
      </c>
    </row>
    <row r="720" spans="1:3" x14ac:dyDescent="0.25">
      <c r="A720" s="13">
        <v>191040</v>
      </c>
      <c r="B720" s="5" t="s">
        <v>283</v>
      </c>
      <c r="C720" s="6" t="str">
        <f t="shared" si="10"/>
        <v>SUBCUENTA</v>
      </c>
    </row>
    <row r="721" spans="1:3" x14ac:dyDescent="0.25">
      <c r="A721" s="13">
        <v>191044</v>
      </c>
      <c r="B721" s="5" t="s">
        <v>284</v>
      </c>
      <c r="C721" s="6" t="str">
        <f t="shared" si="10"/>
        <v>SUBCUENTA</v>
      </c>
    </row>
    <row r="722" spans="1:3" x14ac:dyDescent="0.25">
      <c r="A722" s="13">
        <v>191048</v>
      </c>
      <c r="B722" s="5" t="s">
        <v>270</v>
      </c>
      <c r="C722" s="6" t="str">
        <f t="shared" si="10"/>
        <v>SUBCUENTA</v>
      </c>
    </row>
    <row r="723" spans="1:3" x14ac:dyDescent="0.25">
      <c r="A723" s="13">
        <v>191052</v>
      </c>
      <c r="B723" s="5" t="s">
        <v>366</v>
      </c>
      <c r="C723" s="6" t="str">
        <f t="shared" si="10"/>
        <v>SUBCUENTA</v>
      </c>
    </row>
    <row r="724" spans="1:3" x14ac:dyDescent="0.25">
      <c r="A724" s="13">
        <v>191056</v>
      </c>
      <c r="B724" s="5" t="s">
        <v>253</v>
      </c>
      <c r="C724" s="6" t="str">
        <f t="shared" si="10"/>
        <v>SUBCUENTA</v>
      </c>
    </row>
    <row r="725" spans="1:3" x14ac:dyDescent="0.25">
      <c r="A725" s="13">
        <v>191060</v>
      </c>
      <c r="B725" s="5" t="s">
        <v>369</v>
      </c>
      <c r="C725" s="6" t="str">
        <f t="shared" ref="C725:C789" si="11">IF(LEN(A725)=1,"CLASE",IF(LEN(A725)=2,"GRUPO",IF(LEN(A725)=4,"CUENTA",IF(LEN(A725)=6,"SUBCUENTA",""))))</f>
        <v>SUBCUENTA</v>
      </c>
    </row>
    <row r="726" spans="1:3" x14ac:dyDescent="0.25">
      <c r="A726" s="13">
        <v>191064</v>
      </c>
      <c r="B726" s="5" t="s">
        <v>271</v>
      </c>
      <c r="C726" s="6" t="str">
        <f t="shared" si="11"/>
        <v>SUBCUENTA</v>
      </c>
    </row>
    <row r="727" spans="1:3" x14ac:dyDescent="0.25">
      <c r="A727" s="13">
        <v>191068</v>
      </c>
      <c r="B727" s="5" t="s">
        <v>376</v>
      </c>
      <c r="C727" s="6" t="str">
        <f t="shared" si="11"/>
        <v>SUBCUENTA</v>
      </c>
    </row>
    <row r="728" spans="1:3" x14ac:dyDescent="0.25">
      <c r="A728" s="13">
        <v>191072</v>
      </c>
      <c r="B728" s="5" t="s">
        <v>272</v>
      </c>
      <c r="C728" s="6" t="str">
        <f t="shared" si="11"/>
        <v>SUBCUENTA</v>
      </c>
    </row>
    <row r="729" spans="1:3" x14ac:dyDescent="0.25">
      <c r="A729" s="13">
        <v>191076</v>
      </c>
      <c r="B729" s="5" t="s">
        <v>380</v>
      </c>
      <c r="C729" s="6" t="str">
        <f t="shared" si="11"/>
        <v>SUBCUENTA</v>
      </c>
    </row>
    <row r="730" spans="1:3" x14ac:dyDescent="0.25">
      <c r="A730" s="13">
        <v>191080</v>
      </c>
      <c r="B730" s="5" t="s">
        <v>234</v>
      </c>
      <c r="C730" s="6" t="str">
        <f t="shared" si="11"/>
        <v>SUBCUENTA</v>
      </c>
    </row>
    <row r="731" spans="1:3" x14ac:dyDescent="0.25">
      <c r="A731" s="13">
        <v>1995</v>
      </c>
      <c r="B731" s="5" t="s">
        <v>461</v>
      </c>
      <c r="C731" s="6" t="str">
        <f t="shared" si="11"/>
        <v>CUENTA</v>
      </c>
    </row>
    <row r="732" spans="1:3" x14ac:dyDescent="0.25">
      <c r="A732" s="13">
        <v>199505</v>
      </c>
      <c r="B732" s="5" t="s">
        <v>448</v>
      </c>
      <c r="C732" s="6" t="str">
        <f t="shared" si="11"/>
        <v>SUBCUENTA</v>
      </c>
    </row>
    <row r="733" spans="1:3" x14ac:dyDescent="0.25">
      <c r="A733" s="13">
        <v>199510</v>
      </c>
      <c r="B733" s="5" t="s">
        <v>453</v>
      </c>
      <c r="C733" s="6" t="str">
        <f t="shared" si="11"/>
        <v>SUBCUENTA</v>
      </c>
    </row>
    <row r="734" spans="1:3" x14ac:dyDescent="0.25">
      <c r="A734" s="13">
        <v>199515</v>
      </c>
      <c r="B734" s="5" t="s">
        <v>455</v>
      </c>
      <c r="C734" s="6" t="str">
        <f t="shared" si="11"/>
        <v>SUBCUENTA</v>
      </c>
    </row>
    <row r="735" spans="1:3" x14ac:dyDescent="0.25">
      <c r="A735" s="13">
        <v>199520</v>
      </c>
      <c r="B735" s="5" t="s">
        <v>462</v>
      </c>
      <c r="C735" s="6" t="str">
        <f t="shared" si="11"/>
        <v>SUBCUENTA</v>
      </c>
    </row>
    <row r="736" spans="1:3" x14ac:dyDescent="0.25">
      <c r="A736" s="13">
        <v>2</v>
      </c>
      <c r="B736" s="5" t="s">
        <v>463</v>
      </c>
      <c r="C736" s="6" t="str">
        <f t="shared" si="11"/>
        <v>CLASE</v>
      </c>
    </row>
    <row r="737" spans="1:3" x14ac:dyDescent="0.25">
      <c r="A737" s="13">
        <v>21</v>
      </c>
      <c r="B737" s="5" t="s">
        <v>464</v>
      </c>
      <c r="C737" s="6" t="str">
        <f t="shared" si="11"/>
        <v>GRUPO</v>
      </c>
    </row>
    <row r="738" spans="1:3" x14ac:dyDescent="0.25">
      <c r="A738" s="13">
        <v>2105</v>
      </c>
      <c r="B738" s="5" t="s">
        <v>465</v>
      </c>
      <c r="C738" s="6" t="str">
        <f t="shared" si="11"/>
        <v>CUENTA</v>
      </c>
    </row>
    <row r="739" spans="1:3" x14ac:dyDescent="0.25">
      <c r="A739" s="13">
        <v>210505</v>
      </c>
      <c r="B739" s="5" t="s">
        <v>466</v>
      </c>
      <c r="C739" s="6" t="str">
        <f t="shared" si="11"/>
        <v>SUBCUENTA</v>
      </c>
    </row>
    <row r="740" spans="1:3" x14ac:dyDescent="0.25">
      <c r="A740" s="13">
        <v>210510</v>
      </c>
      <c r="B740" s="5" t="s">
        <v>467</v>
      </c>
      <c r="C740" s="6" t="str">
        <f t="shared" si="11"/>
        <v>SUBCUENTA</v>
      </c>
    </row>
    <row r="741" spans="1:3" x14ac:dyDescent="0.25">
      <c r="A741" s="13">
        <v>210515</v>
      </c>
      <c r="B741" s="5" t="s">
        <v>468</v>
      </c>
      <c r="C741" s="6" t="str">
        <f t="shared" si="11"/>
        <v>SUBCUENTA</v>
      </c>
    </row>
    <row r="742" spans="1:3" x14ac:dyDescent="0.25">
      <c r="A742" s="13">
        <v>210520</v>
      </c>
      <c r="B742" s="5" t="s">
        <v>469</v>
      </c>
      <c r="C742" s="6" t="str">
        <f t="shared" si="11"/>
        <v>SUBCUENTA</v>
      </c>
    </row>
    <row r="743" spans="1:3" x14ac:dyDescent="0.25">
      <c r="A743" s="13">
        <v>2110</v>
      </c>
      <c r="B743" s="5" t="s">
        <v>470</v>
      </c>
      <c r="C743" s="6" t="str">
        <f t="shared" si="11"/>
        <v>CUENTA</v>
      </c>
    </row>
    <row r="744" spans="1:3" x14ac:dyDescent="0.25">
      <c r="A744" s="13">
        <v>211005</v>
      </c>
      <c r="B744" s="5" t="s">
        <v>466</v>
      </c>
      <c r="C744" s="6" t="str">
        <f t="shared" si="11"/>
        <v>SUBCUENTA</v>
      </c>
    </row>
    <row r="745" spans="1:3" x14ac:dyDescent="0.25">
      <c r="A745" s="13">
        <v>211010</v>
      </c>
      <c r="B745" s="5" t="s">
        <v>467</v>
      </c>
      <c r="C745" s="6" t="str">
        <f t="shared" si="11"/>
        <v>SUBCUENTA</v>
      </c>
    </row>
    <row r="746" spans="1:3" x14ac:dyDescent="0.25">
      <c r="A746" s="13">
        <v>211015</v>
      </c>
      <c r="B746" s="5" t="s">
        <v>468</v>
      </c>
      <c r="C746" s="6" t="str">
        <f t="shared" si="11"/>
        <v>SUBCUENTA</v>
      </c>
    </row>
    <row r="747" spans="1:3" x14ac:dyDescent="0.25">
      <c r="A747" s="13">
        <v>211020</v>
      </c>
      <c r="B747" s="5" t="s">
        <v>469</v>
      </c>
      <c r="C747" s="6" t="str">
        <f t="shared" si="11"/>
        <v>SUBCUENTA</v>
      </c>
    </row>
    <row r="748" spans="1:3" x14ac:dyDescent="0.25">
      <c r="A748" s="13">
        <v>2115</v>
      </c>
      <c r="B748" s="5" t="s">
        <v>96</v>
      </c>
      <c r="C748" s="6" t="str">
        <f t="shared" si="11"/>
        <v>CUENTA</v>
      </c>
    </row>
    <row r="749" spans="1:3" x14ac:dyDescent="0.25">
      <c r="A749" s="13">
        <v>211505</v>
      </c>
      <c r="B749" s="5" t="s">
        <v>467</v>
      </c>
      <c r="C749" s="6" t="str">
        <f t="shared" si="11"/>
        <v>SUBCUENTA</v>
      </c>
    </row>
    <row r="750" spans="1:3" x14ac:dyDescent="0.25">
      <c r="A750" s="13">
        <v>211510</v>
      </c>
      <c r="B750" s="5" t="s">
        <v>471</v>
      </c>
      <c r="C750" s="6" t="str">
        <f t="shared" si="11"/>
        <v>SUBCUENTA</v>
      </c>
    </row>
    <row r="751" spans="1:3" x14ac:dyDescent="0.25">
      <c r="A751" s="13">
        <v>211515</v>
      </c>
      <c r="B751" s="5" t="s">
        <v>468</v>
      </c>
      <c r="C751" s="6" t="str">
        <f t="shared" si="11"/>
        <v>SUBCUENTA</v>
      </c>
    </row>
    <row r="752" spans="1:3" x14ac:dyDescent="0.25">
      <c r="A752" s="13">
        <v>2120</v>
      </c>
      <c r="B752" s="5" t="s">
        <v>95</v>
      </c>
      <c r="C752" s="6" t="str">
        <f t="shared" si="11"/>
        <v>CUENTA</v>
      </c>
    </row>
    <row r="753" spans="1:3" x14ac:dyDescent="0.25">
      <c r="A753" s="13">
        <v>212005</v>
      </c>
      <c r="B753" s="5" t="s">
        <v>467</v>
      </c>
      <c r="C753" s="6" t="str">
        <f t="shared" si="11"/>
        <v>SUBCUENTA</v>
      </c>
    </row>
    <row r="754" spans="1:3" x14ac:dyDescent="0.25">
      <c r="A754" s="13">
        <v>212010</v>
      </c>
      <c r="B754" s="5" t="s">
        <v>471</v>
      </c>
      <c r="C754" s="6" t="str">
        <f t="shared" si="11"/>
        <v>SUBCUENTA</v>
      </c>
    </row>
    <row r="755" spans="1:3" x14ac:dyDescent="0.25">
      <c r="A755" s="13">
        <v>2125</v>
      </c>
      <c r="B755" s="5" t="s">
        <v>26</v>
      </c>
      <c r="C755" s="6" t="str">
        <f t="shared" si="11"/>
        <v>CUENTA</v>
      </c>
    </row>
    <row r="756" spans="1:3" x14ac:dyDescent="0.25">
      <c r="A756" s="13">
        <v>212505</v>
      </c>
      <c r="B756" s="5" t="s">
        <v>466</v>
      </c>
      <c r="C756" s="6" t="str">
        <f t="shared" si="11"/>
        <v>SUBCUENTA</v>
      </c>
    </row>
    <row r="757" spans="1:3" x14ac:dyDescent="0.25">
      <c r="A757" s="13">
        <v>212510</v>
      </c>
      <c r="B757" s="5" t="s">
        <v>467</v>
      </c>
      <c r="C757" s="6" t="str">
        <f t="shared" si="11"/>
        <v>SUBCUENTA</v>
      </c>
    </row>
    <row r="758" spans="1:3" x14ac:dyDescent="0.25">
      <c r="A758" s="13">
        <v>212515</v>
      </c>
      <c r="B758" s="5" t="s">
        <v>472</v>
      </c>
      <c r="C758" s="6" t="str">
        <f t="shared" si="11"/>
        <v>SUBCUENTA</v>
      </c>
    </row>
    <row r="759" spans="1:3" x14ac:dyDescent="0.25">
      <c r="A759" s="13">
        <v>2130</v>
      </c>
      <c r="B759" s="5" t="s">
        <v>473</v>
      </c>
      <c r="C759" s="6" t="str">
        <f t="shared" si="11"/>
        <v>CUENTA</v>
      </c>
    </row>
    <row r="760" spans="1:3" ht="25.5" x14ac:dyDescent="0.25">
      <c r="A760" s="13" t="s">
        <v>474</v>
      </c>
      <c r="B760" s="5"/>
      <c r="C760" s="6" t="str">
        <f t="shared" si="11"/>
        <v/>
      </c>
    </row>
    <row r="761" spans="1:3" x14ac:dyDescent="0.25">
      <c r="A761" s="13">
        <v>2135</v>
      </c>
      <c r="B761" s="5" t="s">
        <v>475</v>
      </c>
      <c r="C761" s="6" t="str">
        <f t="shared" si="11"/>
        <v>CUENTA</v>
      </c>
    </row>
    <row r="762" spans="1:3" x14ac:dyDescent="0.25">
      <c r="A762" s="13">
        <v>213505</v>
      </c>
      <c r="B762" s="5" t="s">
        <v>36</v>
      </c>
      <c r="C762" s="6" t="str">
        <f t="shared" si="11"/>
        <v>SUBCUENTA</v>
      </c>
    </row>
    <row r="763" spans="1:3" x14ac:dyDescent="0.25">
      <c r="A763" s="13">
        <v>213510</v>
      </c>
      <c r="B763" s="5" t="s">
        <v>52</v>
      </c>
      <c r="C763" s="6" t="str">
        <f t="shared" si="11"/>
        <v>SUBCUENTA</v>
      </c>
    </row>
    <row r="764" spans="1:3" x14ac:dyDescent="0.25">
      <c r="A764" s="13">
        <v>213515</v>
      </c>
      <c r="B764" s="5" t="s">
        <v>53</v>
      </c>
      <c r="C764" s="6" t="str">
        <f t="shared" si="11"/>
        <v>SUBCUENTA</v>
      </c>
    </row>
    <row r="765" spans="1:3" x14ac:dyDescent="0.25">
      <c r="A765" s="13">
        <v>213520</v>
      </c>
      <c r="B765" s="5" t="s">
        <v>59</v>
      </c>
      <c r="C765" s="6" t="str">
        <f t="shared" si="11"/>
        <v>SUBCUENTA</v>
      </c>
    </row>
    <row r="766" spans="1:3" x14ac:dyDescent="0.25">
      <c r="A766" s="13">
        <v>213525</v>
      </c>
      <c r="B766" s="5" t="s">
        <v>64</v>
      </c>
      <c r="C766" s="6" t="str">
        <f t="shared" si="11"/>
        <v>SUBCUENTA</v>
      </c>
    </row>
    <row r="767" spans="1:3" x14ac:dyDescent="0.25">
      <c r="A767" s="13">
        <v>213530</v>
      </c>
      <c r="B767" s="5" t="s">
        <v>74</v>
      </c>
      <c r="C767" s="6" t="str">
        <f t="shared" si="11"/>
        <v>SUBCUENTA</v>
      </c>
    </row>
    <row r="768" spans="1:3" x14ac:dyDescent="0.25">
      <c r="A768" s="13">
        <v>213535</v>
      </c>
      <c r="B768" s="5" t="s">
        <v>78</v>
      </c>
      <c r="C768" s="6" t="str">
        <f t="shared" si="11"/>
        <v>SUBCUENTA</v>
      </c>
    </row>
    <row r="769" spans="1:3" x14ac:dyDescent="0.25">
      <c r="A769" s="13">
        <v>213540</v>
      </c>
      <c r="B769" s="5" t="s">
        <v>93</v>
      </c>
      <c r="C769" s="6" t="str">
        <f t="shared" si="11"/>
        <v>SUBCUENTA</v>
      </c>
    </row>
    <row r="770" spans="1:3" x14ac:dyDescent="0.25">
      <c r="A770" s="13">
        <v>213595</v>
      </c>
      <c r="B770" s="5" t="s">
        <v>58</v>
      </c>
      <c r="C770" s="6" t="str">
        <f t="shared" si="11"/>
        <v>SUBCUENTA</v>
      </c>
    </row>
    <row r="771" spans="1:3" x14ac:dyDescent="0.25">
      <c r="A771" s="13">
        <v>2140</v>
      </c>
      <c r="B771" s="5" t="s">
        <v>476</v>
      </c>
      <c r="C771" s="6" t="str">
        <f t="shared" si="11"/>
        <v>CUENTA</v>
      </c>
    </row>
    <row r="772" spans="1:3" ht="25.5" x14ac:dyDescent="0.25">
      <c r="A772" s="13" t="s">
        <v>477</v>
      </c>
      <c r="B772" s="5"/>
      <c r="C772" s="6" t="str">
        <f t="shared" si="11"/>
        <v/>
      </c>
    </row>
    <row r="773" spans="1:3" x14ac:dyDescent="0.25">
      <c r="A773" s="13">
        <v>2145</v>
      </c>
      <c r="B773" s="5" t="s">
        <v>478</v>
      </c>
      <c r="C773" s="6" t="str">
        <f t="shared" si="11"/>
        <v>CUENTA</v>
      </c>
    </row>
    <row r="774" spans="1:3" x14ac:dyDescent="0.25">
      <c r="A774" s="13">
        <v>214505</v>
      </c>
      <c r="B774" s="5" t="s">
        <v>479</v>
      </c>
      <c r="C774" s="6" t="str">
        <f t="shared" si="11"/>
        <v>SUBCUENTA</v>
      </c>
    </row>
    <row r="775" spans="1:3" x14ac:dyDescent="0.25">
      <c r="A775" s="13">
        <v>214510</v>
      </c>
      <c r="B775" s="5" t="s">
        <v>480</v>
      </c>
      <c r="C775" s="6" t="str">
        <f t="shared" si="11"/>
        <v>SUBCUENTA</v>
      </c>
    </row>
    <row r="776" spans="1:3" x14ac:dyDescent="0.25">
      <c r="A776" s="13">
        <v>2195</v>
      </c>
      <c r="B776" s="5" t="s">
        <v>481</v>
      </c>
      <c r="C776" s="6" t="str">
        <f t="shared" si="11"/>
        <v>CUENTA</v>
      </c>
    </row>
    <row r="777" spans="1:3" x14ac:dyDescent="0.25">
      <c r="A777" s="13">
        <v>219505</v>
      </c>
      <c r="B777" s="5" t="s">
        <v>125</v>
      </c>
      <c r="C777" s="6" t="str">
        <f t="shared" si="11"/>
        <v>SUBCUENTA</v>
      </c>
    </row>
    <row r="778" spans="1:3" x14ac:dyDescent="0.25">
      <c r="A778" s="13">
        <v>219510</v>
      </c>
      <c r="B778" s="5" t="s">
        <v>123</v>
      </c>
      <c r="C778" s="6" t="str">
        <f t="shared" si="11"/>
        <v>SUBCUENTA</v>
      </c>
    </row>
    <row r="779" spans="1:3" x14ac:dyDescent="0.25">
      <c r="A779" s="13">
        <v>219515</v>
      </c>
      <c r="B779" s="5" t="s">
        <v>122</v>
      </c>
      <c r="C779" s="6" t="str">
        <f t="shared" si="11"/>
        <v>SUBCUENTA</v>
      </c>
    </row>
    <row r="780" spans="1:3" x14ac:dyDescent="0.25">
      <c r="A780" s="13">
        <v>219520</v>
      </c>
      <c r="B780" s="5" t="s">
        <v>482</v>
      </c>
      <c r="C780" s="6" t="str">
        <f t="shared" si="11"/>
        <v>SUBCUENTA</v>
      </c>
    </row>
    <row r="781" spans="1:3" x14ac:dyDescent="0.25">
      <c r="A781" s="13">
        <v>219525</v>
      </c>
      <c r="B781" s="5" t="s">
        <v>483</v>
      </c>
      <c r="C781" s="6" t="str">
        <f t="shared" si="11"/>
        <v>SUBCUENTA</v>
      </c>
    </row>
    <row r="782" spans="1:3" x14ac:dyDescent="0.25">
      <c r="A782" s="13">
        <v>219595</v>
      </c>
      <c r="B782" s="5" t="s">
        <v>63</v>
      </c>
      <c r="C782" s="6" t="str">
        <f t="shared" si="11"/>
        <v>SUBCUENTA</v>
      </c>
    </row>
    <row r="783" spans="1:3" x14ac:dyDescent="0.25">
      <c r="A783" s="13">
        <v>22</v>
      </c>
      <c r="B783" s="5" t="s">
        <v>484</v>
      </c>
      <c r="C783" s="6" t="str">
        <f t="shared" si="11"/>
        <v>GRUPO</v>
      </c>
    </row>
    <row r="784" spans="1:3" x14ac:dyDescent="0.25">
      <c r="A784" s="13">
        <v>2205</v>
      </c>
      <c r="B784" s="5" t="s">
        <v>118</v>
      </c>
      <c r="C784" s="6" t="str">
        <f t="shared" si="11"/>
        <v>CUENTA</v>
      </c>
    </row>
    <row r="785" spans="1:3" x14ac:dyDescent="0.25">
      <c r="A785" s="13">
        <v>220501</v>
      </c>
      <c r="B785" s="5" t="s">
        <v>1405</v>
      </c>
      <c r="C785" s="6" t="str">
        <f t="shared" si="11"/>
        <v>SUBCUENTA</v>
      </c>
    </row>
    <row r="786" spans="1:3" ht="25.5" x14ac:dyDescent="0.25">
      <c r="A786" s="13" t="s">
        <v>485</v>
      </c>
      <c r="B786" s="5"/>
      <c r="C786" s="6" t="str">
        <f t="shared" si="11"/>
        <v/>
      </c>
    </row>
    <row r="787" spans="1:3" x14ac:dyDescent="0.25">
      <c r="A787" s="13">
        <v>2210</v>
      </c>
      <c r="B787" s="5" t="s">
        <v>119</v>
      </c>
      <c r="C787" s="6" t="str">
        <f t="shared" si="11"/>
        <v>CUENTA</v>
      </c>
    </row>
    <row r="788" spans="1:3" ht="25.5" x14ac:dyDescent="0.25">
      <c r="A788" s="13" t="s">
        <v>486</v>
      </c>
      <c r="B788" s="5"/>
      <c r="C788" s="6" t="str">
        <f t="shared" si="11"/>
        <v/>
      </c>
    </row>
    <row r="789" spans="1:3" x14ac:dyDescent="0.25">
      <c r="A789" s="13">
        <v>2215</v>
      </c>
      <c r="B789" s="5" t="s">
        <v>121</v>
      </c>
      <c r="C789" s="6" t="str">
        <f t="shared" si="11"/>
        <v>CUENTA</v>
      </c>
    </row>
    <row r="790" spans="1:3" ht="25.5" x14ac:dyDescent="0.25">
      <c r="A790" s="13" t="s">
        <v>487</v>
      </c>
      <c r="B790" s="5"/>
      <c r="C790" s="6" t="str">
        <f t="shared" ref="C790:C860" si="12">IF(LEN(A790)=1,"CLASE",IF(LEN(A790)=2,"GRUPO",IF(LEN(A790)=4,"CUENTA",IF(LEN(A790)=6,"SUBCUENTA",""))))</f>
        <v/>
      </c>
    </row>
    <row r="791" spans="1:3" x14ac:dyDescent="0.25">
      <c r="A791" s="13">
        <v>2220</v>
      </c>
      <c r="B791" s="5" t="s">
        <v>122</v>
      </c>
      <c r="C791" s="6" t="str">
        <f t="shared" si="12"/>
        <v>CUENTA</v>
      </c>
    </row>
    <row r="792" spans="1:3" ht="25.5" x14ac:dyDescent="0.25">
      <c r="A792" s="13" t="s">
        <v>488</v>
      </c>
      <c r="B792" s="5"/>
      <c r="C792" s="6" t="str">
        <f t="shared" si="12"/>
        <v/>
      </c>
    </row>
    <row r="793" spans="1:3" x14ac:dyDescent="0.25">
      <c r="A793" s="13">
        <v>2225</v>
      </c>
      <c r="B793" s="5" t="s">
        <v>123</v>
      </c>
      <c r="C793" s="6" t="str">
        <f t="shared" si="12"/>
        <v>CUENTA</v>
      </c>
    </row>
    <row r="794" spans="1:3" ht="25.5" x14ac:dyDescent="0.25">
      <c r="A794" s="13" t="s">
        <v>489</v>
      </c>
      <c r="B794" s="5"/>
      <c r="C794" s="6" t="str">
        <f t="shared" si="12"/>
        <v/>
      </c>
    </row>
    <row r="795" spans="1:3" x14ac:dyDescent="0.25">
      <c r="A795" s="13">
        <v>23</v>
      </c>
      <c r="B795" s="5" t="s">
        <v>490</v>
      </c>
      <c r="C795" s="6" t="str">
        <f t="shared" si="12"/>
        <v>GRUPO</v>
      </c>
    </row>
    <row r="796" spans="1:3" x14ac:dyDescent="0.25">
      <c r="A796" s="13">
        <v>2305</v>
      </c>
      <c r="B796" s="5" t="s">
        <v>121</v>
      </c>
      <c r="C796" s="6" t="str">
        <f t="shared" si="12"/>
        <v>CUENTA</v>
      </c>
    </row>
    <row r="797" spans="1:3" ht="25.5" x14ac:dyDescent="0.25">
      <c r="A797" s="13" t="s">
        <v>491</v>
      </c>
      <c r="B797" s="5"/>
      <c r="C797" s="6" t="str">
        <f t="shared" si="12"/>
        <v/>
      </c>
    </row>
    <row r="798" spans="1:3" x14ac:dyDescent="0.25">
      <c r="A798" s="13">
        <v>2310</v>
      </c>
      <c r="B798" s="5" t="s">
        <v>492</v>
      </c>
      <c r="C798" s="6" t="str">
        <f t="shared" si="12"/>
        <v>CUENTA</v>
      </c>
    </row>
    <row r="799" spans="1:3" ht="25.5" x14ac:dyDescent="0.25">
      <c r="A799" s="13" t="s">
        <v>493</v>
      </c>
      <c r="B799" s="5"/>
      <c r="C799" s="6" t="str">
        <f t="shared" si="12"/>
        <v/>
      </c>
    </row>
    <row r="800" spans="1:3" x14ac:dyDescent="0.25">
      <c r="A800" s="13">
        <v>2315</v>
      </c>
      <c r="B800" s="5" t="s">
        <v>494</v>
      </c>
      <c r="C800" s="6" t="str">
        <f t="shared" si="12"/>
        <v>CUENTA</v>
      </c>
    </row>
    <row r="801" spans="1:3" ht="25.5" x14ac:dyDescent="0.25">
      <c r="A801" s="13" t="s">
        <v>495</v>
      </c>
      <c r="B801" s="5"/>
      <c r="C801" s="6" t="str">
        <f t="shared" si="12"/>
        <v/>
      </c>
    </row>
    <row r="802" spans="1:3" x14ac:dyDescent="0.25">
      <c r="A802" s="13">
        <v>2320</v>
      </c>
      <c r="B802" s="5" t="s">
        <v>142</v>
      </c>
      <c r="C802" s="6" t="str">
        <f t="shared" si="12"/>
        <v>CUENTA</v>
      </c>
    </row>
    <row r="803" spans="1:3" ht="25.5" x14ac:dyDescent="0.25">
      <c r="A803" s="13" t="s">
        <v>496</v>
      </c>
      <c r="B803" s="5"/>
      <c r="C803" s="6" t="str">
        <f t="shared" si="12"/>
        <v/>
      </c>
    </row>
    <row r="804" spans="1:3" x14ac:dyDescent="0.25">
      <c r="A804" s="13">
        <v>2330</v>
      </c>
      <c r="B804" s="5" t="s">
        <v>497</v>
      </c>
      <c r="C804" s="6" t="str">
        <f t="shared" si="12"/>
        <v>CUENTA</v>
      </c>
    </row>
    <row r="805" spans="1:3" ht="25.5" x14ac:dyDescent="0.25">
      <c r="A805" s="13" t="s">
        <v>498</v>
      </c>
      <c r="B805" s="5"/>
      <c r="C805" s="6" t="str">
        <f t="shared" si="12"/>
        <v/>
      </c>
    </row>
    <row r="806" spans="1:3" x14ac:dyDescent="0.25">
      <c r="A806" s="13">
        <v>2335</v>
      </c>
      <c r="B806" s="5" t="s">
        <v>499</v>
      </c>
      <c r="C806" s="6" t="str">
        <f t="shared" si="12"/>
        <v>CUENTA</v>
      </c>
    </row>
    <row r="807" spans="1:3" x14ac:dyDescent="0.25">
      <c r="A807" s="13">
        <v>233505</v>
      </c>
      <c r="B807" s="5" t="s">
        <v>500</v>
      </c>
      <c r="C807" s="6" t="str">
        <f t="shared" si="12"/>
        <v>SUBCUENTA</v>
      </c>
    </row>
    <row r="808" spans="1:3" x14ac:dyDescent="0.25">
      <c r="A808" s="13">
        <v>233510</v>
      </c>
      <c r="B808" s="5" t="s">
        <v>501</v>
      </c>
      <c r="C808" s="6" t="str">
        <f t="shared" si="12"/>
        <v>SUBCUENTA</v>
      </c>
    </row>
    <row r="809" spans="1:3" x14ac:dyDescent="0.25">
      <c r="A809" s="13">
        <v>233515</v>
      </c>
      <c r="B809" s="5" t="s">
        <v>502</v>
      </c>
      <c r="C809" s="6" t="str">
        <f t="shared" si="12"/>
        <v>SUBCUENTA</v>
      </c>
    </row>
    <row r="810" spans="1:3" x14ac:dyDescent="0.25">
      <c r="A810" s="13">
        <v>233520</v>
      </c>
      <c r="B810" s="5" t="s">
        <v>169</v>
      </c>
      <c r="C810" s="6" t="str">
        <f t="shared" si="12"/>
        <v>SUBCUENTA</v>
      </c>
    </row>
    <row r="811" spans="1:3" x14ac:dyDescent="0.25">
      <c r="A811" s="13">
        <v>233525</v>
      </c>
      <c r="B811" s="5" t="s">
        <v>170</v>
      </c>
      <c r="C811" s="6" t="str">
        <f t="shared" si="12"/>
        <v>SUBCUENTA</v>
      </c>
    </row>
    <row r="812" spans="1:3" x14ac:dyDescent="0.25">
      <c r="A812" s="13">
        <v>233530</v>
      </c>
      <c r="B812" s="5" t="s">
        <v>503</v>
      </c>
      <c r="C812" s="6" t="str">
        <f t="shared" si="12"/>
        <v>SUBCUENTA</v>
      </c>
    </row>
    <row r="813" spans="1:3" x14ac:dyDescent="0.25">
      <c r="A813" s="13">
        <v>233535</v>
      </c>
      <c r="B813" s="5" t="s">
        <v>504</v>
      </c>
      <c r="C813" s="6" t="str">
        <f t="shared" si="12"/>
        <v>SUBCUENTA</v>
      </c>
    </row>
    <row r="814" spans="1:3" x14ac:dyDescent="0.25">
      <c r="A814" s="13">
        <v>233540</v>
      </c>
      <c r="B814" s="5" t="s">
        <v>172</v>
      </c>
      <c r="C814" s="6" t="str">
        <f t="shared" si="12"/>
        <v>SUBCUENTA</v>
      </c>
    </row>
    <row r="815" spans="1:3" x14ac:dyDescent="0.25">
      <c r="A815" s="13">
        <v>233545</v>
      </c>
      <c r="B815" s="5" t="s">
        <v>505</v>
      </c>
      <c r="C815" s="6" t="str">
        <f t="shared" si="12"/>
        <v>SUBCUENTA</v>
      </c>
    </row>
    <row r="816" spans="1:3" x14ac:dyDescent="0.25">
      <c r="A816" s="13">
        <v>233550</v>
      </c>
      <c r="B816" s="5" t="s">
        <v>506</v>
      </c>
      <c r="C816" s="6" t="str">
        <f t="shared" si="12"/>
        <v>SUBCUENTA</v>
      </c>
    </row>
    <row r="817" spans="1:3" x14ac:dyDescent="0.25">
      <c r="A817" s="13">
        <v>233555</v>
      </c>
      <c r="B817" s="5" t="s">
        <v>507</v>
      </c>
      <c r="C817" s="6" t="str">
        <f t="shared" si="12"/>
        <v>SUBCUENTA</v>
      </c>
    </row>
    <row r="818" spans="1:3" x14ac:dyDescent="0.25">
      <c r="A818" s="13">
        <v>233560</v>
      </c>
      <c r="B818" s="5" t="s">
        <v>508</v>
      </c>
      <c r="C818" s="6" t="str">
        <f t="shared" si="12"/>
        <v>SUBCUENTA</v>
      </c>
    </row>
    <row r="819" spans="1:3" x14ac:dyDescent="0.25">
      <c r="A819" s="13">
        <v>233565</v>
      </c>
      <c r="B819" s="5" t="s">
        <v>509</v>
      </c>
      <c r="C819" s="6" t="str">
        <f t="shared" si="12"/>
        <v>SUBCUENTA</v>
      </c>
    </row>
    <row r="820" spans="1:3" x14ac:dyDescent="0.25">
      <c r="A820" s="13">
        <v>233570</v>
      </c>
      <c r="B820" s="5" t="s">
        <v>510</v>
      </c>
      <c r="C820" s="6" t="str">
        <f t="shared" si="12"/>
        <v>SUBCUENTA</v>
      </c>
    </row>
    <row r="821" spans="1:3" x14ac:dyDescent="0.25">
      <c r="A821" s="13">
        <v>233595</v>
      </c>
      <c r="B821" s="5" t="s">
        <v>58</v>
      </c>
      <c r="C821" s="6" t="str">
        <f t="shared" si="12"/>
        <v>SUBCUENTA</v>
      </c>
    </row>
    <row r="822" spans="1:3" x14ac:dyDescent="0.25">
      <c r="A822" s="13">
        <v>2340</v>
      </c>
      <c r="B822" s="5" t="s">
        <v>511</v>
      </c>
      <c r="C822" s="6" t="str">
        <f t="shared" si="12"/>
        <v>CUENTA</v>
      </c>
    </row>
    <row r="823" spans="1:3" ht="25.5" x14ac:dyDescent="0.25">
      <c r="A823" s="13" t="s">
        <v>512</v>
      </c>
      <c r="B823" s="5"/>
      <c r="C823" s="6" t="str">
        <f t="shared" si="12"/>
        <v/>
      </c>
    </row>
    <row r="824" spans="1:3" x14ac:dyDescent="0.25">
      <c r="A824" s="13">
        <v>2345</v>
      </c>
      <c r="B824" s="5" t="s">
        <v>513</v>
      </c>
      <c r="C824" s="6" t="str">
        <f t="shared" si="12"/>
        <v>CUENTA</v>
      </c>
    </row>
    <row r="825" spans="1:3" ht="25.5" x14ac:dyDescent="0.25">
      <c r="A825" s="13" t="s">
        <v>514</v>
      </c>
      <c r="B825" s="5"/>
      <c r="C825" s="6" t="str">
        <f t="shared" si="12"/>
        <v/>
      </c>
    </row>
    <row r="826" spans="1:3" x14ac:dyDescent="0.25">
      <c r="A826" s="13">
        <v>2350</v>
      </c>
      <c r="B826" s="5" t="s">
        <v>515</v>
      </c>
      <c r="C826" s="6" t="str">
        <f t="shared" si="12"/>
        <v>CUENTA</v>
      </c>
    </row>
    <row r="827" spans="1:3" ht="25.5" x14ac:dyDescent="0.25">
      <c r="A827" s="13" t="s">
        <v>516</v>
      </c>
      <c r="B827" s="5"/>
      <c r="C827" s="6" t="str">
        <f t="shared" si="12"/>
        <v/>
      </c>
    </row>
    <row r="828" spans="1:3" x14ac:dyDescent="0.25">
      <c r="A828" s="13">
        <v>2355</v>
      </c>
      <c r="B828" s="5" t="s">
        <v>517</v>
      </c>
      <c r="C828" s="6" t="str">
        <f t="shared" si="12"/>
        <v>CUENTA</v>
      </c>
    </row>
    <row r="829" spans="1:3" x14ac:dyDescent="0.25">
      <c r="A829" s="13">
        <v>235505</v>
      </c>
      <c r="B829" s="5" t="s">
        <v>518</v>
      </c>
      <c r="C829" s="6" t="str">
        <f t="shared" si="12"/>
        <v>SUBCUENTA</v>
      </c>
    </row>
    <row r="830" spans="1:3" x14ac:dyDescent="0.25">
      <c r="A830" s="13">
        <v>235510</v>
      </c>
      <c r="B830" s="5" t="s">
        <v>519</v>
      </c>
      <c r="C830" s="6" t="str">
        <f t="shared" si="12"/>
        <v>SUBCUENTA</v>
      </c>
    </row>
    <row r="831" spans="1:3" x14ac:dyDescent="0.25">
      <c r="A831" s="13">
        <v>2360</v>
      </c>
      <c r="B831" s="5" t="s">
        <v>520</v>
      </c>
      <c r="C831" s="6" t="str">
        <f t="shared" si="12"/>
        <v>CUENTA</v>
      </c>
    </row>
    <row r="832" spans="1:3" x14ac:dyDescent="0.25">
      <c r="A832" s="13">
        <v>236005</v>
      </c>
      <c r="B832" s="5" t="s">
        <v>521</v>
      </c>
      <c r="C832" s="6" t="str">
        <f t="shared" si="12"/>
        <v>SUBCUENTA</v>
      </c>
    </row>
    <row r="833" spans="1:3" x14ac:dyDescent="0.25">
      <c r="A833" s="13">
        <v>236010</v>
      </c>
      <c r="B833" s="5" t="s">
        <v>522</v>
      </c>
      <c r="C833" s="6" t="str">
        <f t="shared" si="12"/>
        <v>SUBCUENTA</v>
      </c>
    </row>
    <row r="834" spans="1:3" x14ac:dyDescent="0.25">
      <c r="A834" s="13">
        <v>2365</v>
      </c>
      <c r="B834" s="5" t="s">
        <v>180</v>
      </c>
      <c r="C834" s="6" t="str">
        <f t="shared" si="12"/>
        <v>CUENTA</v>
      </c>
    </row>
    <row r="835" spans="1:3" x14ac:dyDescent="0.25">
      <c r="A835" s="13">
        <v>236505</v>
      </c>
      <c r="B835" s="5" t="s">
        <v>523</v>
      </c>
      <c r="C835" s="6" t="str">
        <f t="shared" si="12"/>
        <v>SUBCUENTA</v>
      </c>
    </row>
    <row r="836" spans="1:3" x14ac:dyDescent="0.25">
      <c r="A836" s="13">
        <v>236510</v>
      </c>
      <c r="B836" s="5" t="s">
        <v>167</v>
      </c>
      <c r="C836" s="6" t="str">
        <f t="shared" si="12"/>
        <v>SUBCUENTA</v>
      </c>
    </row>
    <row r="837" spans="1:3" x14ac:dyDescent="0.25">
      <c r="A837" s="13">
        <v>236515</v>
      </c>
      <c r="B837" s="5" t="s">
        <v>170</v>
      </c>
      <c r="C837" s="6" t="str">
        <f t="shared" si="12"/>
        <v>SUBCUENTA</v>
      </c>
    </row>
    <row r="838" spans="1:3" x14ac:dyDescent="0.25">
      <c r="A838" s="13">
        <v>236520</v>
      </c>
      <c r="B838" s="5" t="s">
        <v>169</v>
      </c>
      <c r="C838" s="6" t="str">
        <f t="shared" si="12"/>
        <v>SUBCUENTA</v>
      </c>
    </row>
    <row r="839" spans="1:3" x14ac:dyDescent="0.25">
      <c r="A839" s="13">
        <v>236525</v>
      </c>
      <c r="B839" s="5" t="s">
        <v>171</v>
      </c>
      <c r="C839" s="6" t="str">
        <f t="shared" si="12"/>
        <v>SUBCUENTA</v>
      </c>
    </row>
    <row r="840" spans="1:3" x14ac:dyDescent="0.25">
      <c r="A840" s="13">
        <v>23652501</v>
      </c>
      <c r="B840" s="5" t="s">
        <v>1594</v>
      </c>
      <c r="C840" s="6" t="str">
        <f t="shared" si="12"/>
        <v/>
      </c>
    </row>
    <row r="841" spans="1:3" x14ac:dyDescent="0.25">
      <c r="A841" s="13">
        <v>23652502</v>
      </c>
      <c r="B841" s="5" t="s">
        <v>1600</v>
      </c>
      <c r="C841" s="6"/>
    </row>
    <row r="842" spans="1:3" x14ac:dyDescent="0.25">
      <c r="A842" s="13">
        <v>236530</v>
      </c>
      <c r="B842" s="5" t="s">
        <v>172</v>
      </c>
      <c r="C842" s="6" t="str">
        <f t="shared" si="12"/>
        <v>SUBCUENTA</v>
      </c>
    </row>
    <row r="843" spans="1:3" x14ac:dyDescent="0.25">
      <c r="A843" s="13">
        <v>236535</v>
      </c>
      <c r="B843" s="5" t="s">
        <v>524</v>
      </c>
      <c r="C843" s="6" t="str">
        <f t="shared" si="12"/>
        <v>SUBCUENTA</v>
      </c>
    </row>
    <row r="844" spans="1:3" x14ac:dyDescent="0.25">
      <c r="A844" s="13">
        <v>236540</v>
      </c>
      <c r="B844" s="5" t="s">
        <v>525</v>
      </c>
      <c r="C844" s="6" t="str">
        <f t="shared" si="12"/>
        <v>SUBCUENTA</v>
      </c>
    </row>
    <row r="845" spans="1:3" x14ac:dyDescent="0.25">
      <c r="A845" s="13">
        <v>23654001</v>
      </c>
      <c r="B845" s="5" t="s">
        <v>1614</v>
      </c>
      <c r="C845" s="6" t="str">
        <f t="shared" si="12"/>
        <v/>
      </c>
    </row>
    <row r="846" spans="1:3" x14ac:dyDescent="0.25">
      <c r="A846" s="13">
        <v>23654002</v>
      </c>
      <c r="B846" s="5" t="s">
        <v>1639</v>
      </c>
      <c r="C846" s="6" t="str">
        <f t="shared" ref="C846" si="13">IF(LEN(A846)=1,"CLASE",IF(LEN(A846)=2,"GRUPO",IF(LEN(A846)=4,"CUENTA",IF(LEN(A846)=6,"SUBCUENTA",""))))</f>
        <v/>
      </c>
    </row>
    <row r="847" spans="1:3" x14ac:dyDescent="0.25">
      <c r="A847" s="13">
        <v>236545</v>
      </c>
      <c r="B847" s="5" t="s">
        <v>526</v>
      </c>
      <c r="C847" s="6" t="str">
        <f t="shared" si="12"/>
        <v>SUBCUENTA</v>
      </c>
    </row>
    <row r="848" spans="1:3" x14ac:dyDescent="0.25">
      <c r="A848" s="13">
        <v>236550</v>
      </c>
      <c r="B848" s="5" t="s">
        <v>527</v>
      </c>
      <c r="C848" s="6" t="str">
        <f t="shared" si="12"/>
        <v>SUBCUENTA</v>
      </c>
    </row>
    <row r="849" spans="1:3" x14ac:dyDescent="0.25">
      <c r="A849" s="13">
        <v>236555</v>
      </c>
      <c r="B849" s="5" t="s">
        <v>528</v>
      </c>
      <c r="C849" s="6" t="str">
        <f t="shared" si="12"/>
        <v>SUBCUENTA</v>
      </c>
    </row>
    <row r="850" spans="1:3" x14ac:dyDescent="0.25">
      <c r="A850" s="13">
        <v>236560</v>
      </c>
      <c r="B850" s="5" t="s">
        <v>529</v>
      </c>
      <c r="C850" s="6" t="str">
        <f t="shared" si="12"/>
        <v>SUBCUENTA</v>
      </c>
    </row>
    <row r="851" spans="1:3" x14ac:dyDescent="0.25">
      <c r="A851" s="13">
        <v>236565</v>
      </c>
      <c r="B851" s="5" t="s">
        <v>530</v>
      </c>
      <c r="C851" s="6" t="str">
        <f t="shared" si="12"/>
        <v>SUBCUENTA</v>
      </c>
    </row>
    <row r="852" spans="1:3" x14ac:dyDescent="0.25">
      <c r="A852" s="13">
        <v>236570</v>
      </c>
      <c r="B852" s="5" t="s">
        <v>531</v>
      </c>
      <c r="C852" s="6" t="str">
        <f t="shared" si="12"/>
        <v>SUBCUENTA</v>
      </c>
    </row>
    <row r="853" spans="1:3" x14ac:dyDescent="0.25">
      <c r="A853" s="13">
        <v>23657001</v>
      </c>
      <c r="B853" s="5" t="s">
        <v>1627</v>
      </c>
      <c r="C853" s="6" t="str">
        <f t="shared" si="12"/>
        <v/>
      </c>
    </row>
    <row r="854" spans="1:3" x14ac:dyDescent="0.25">
      <c r="A854" s="13">
        <v>236575</v>
      </c>
      <c r="B854" s="5" t="s">
        <v>532</v>
      </c>
      <c r="C854" s="6" t="str">
        <f t="shared" si="12"/>
        <v>SUBCUENTA</v>
      </c>
    </row>
    <row r="855" spans="1:3" x14ac:dyDescent="0.25">
      <c r="A855" s="13">
        <v>236701</v>
      </c>
      <c r="B855" s="5" t="s">
        <v>1381</v>
      </c>
      <c r="C855" s="6" t="str">
        <f t="shared" si="12"/>
        <v>SUBCUENTA</v>
      </c>
    </row>
    <row r="856" spans="1:3" x14ac:dyDescent="0.25">
      <c r="A856" s="13">
        <v>236801</v>
      </c>
      <c r="B856" s="5" t="s">
        <v>1406</v>
      </c>
      <c r="C856" s="6" t="str">
        <f t="shared" si="12"/>
        <v>SUBCUENTA</v>
      </c>
    </row>
    <row r="857" spans="1:3" x14ac:dyDescent="0.25">
      <c r="A857" s="13">
        <v>2370</v>
      </c>
      <c r="B857" s="5" t="s">
        <v>533</v>
      </c>
      <c r="C857" s="6" t="str">
        <f t="shared" si="12"/>
        <v>CUENTA</v>
      </c>
    </row>
    <row r="858" spans="1:3" x14ac:dyDescent="0.25">
      <c r="A858" s="13">
        <v>237005</v>
      </c>
      <c r="B858" s="5" t="s">
        <v>534</v>
      </c>
      <c r="C858" s="6" t="str">
        <f t="shared" si="12"/>
        <v>SUBCUENTA</v>
      </c>
    </row>
    <row r="859" spans="1:3" x14ac:dyDescent="0.25">
      <c r="A859" s="13">
        <v>237010</v>
      </c>
      <c r="B859" s="5" t="s">
        <v>535</v>
      </c>
      <c r="C859" s="6" t="str">
        <f t="shared" si="12"/>
        <v>SUBCUENTA</v>
      </c>
    </row>
    <row r="860" spans="1:3" x14ac:dyDescent="0.25">
      <c r="A860" s="13">
        <v>237015</v>
      </c>
      <c r="B860" s="5" t="s">
        <v>536</v>
      </c>
      <c r="C860" s="6" t="str">
        <f t="shared" si="12"/>
        <v>SUBCUENTA</v>
      </c>
    </row>
    <row r="861" spans="1:3" x14ac:dyDescent="0.25">
      <c r="A861" s="13">
        <v>237025</v>
      </c>
      <c r="B861" s="5" t="s">
        <v>537</v>
      </c>
      <c r="C861" s="6" t="str">
        <f t="shared" ref="C861:C926" si="14">IF(LEN(A861)=1,"CLASE",IF(LEN(A861)=2,"GRUPO",IF(LEN(A861)=4,"CUENTA",IF(LEN(A861)=6,"SUBCUENTA",""))))</f>
        <v>SUBCUENTA</v>
      </c>
    </row>
    <row r="862" spans="1:3" x14ac:dyDescent="0.25">
      <c r="A862" s="13">
        <v>237030</v>
      </c>
      <c r="B862" s="5" t="s">
        <v>538</v>
      </c>
      <c r="C862" s="6" t="str">
        <f t="shared" si="14"/>
        <v>SUBCUENTA</v>
      </c>
    </row>
    <row r="863" spans="1:3" x14ac:dyDescent="0.25">
      <c r="A863" s="13">
        <v>237035</v>
      </c>
      <c r="B863" s="5" t="s">
        <v>539</v>
      </c>
      <c r="C863" s="6" t="str">
        <f t="shared" si="14"/>
        <v>SUBCUENTA</v>
      </c>
    </row>
    <row r="864" spans="1:3" x14ac:dyDescent="0.25">
      <c r="A864" s="13">
        <v>237040</v>
      </c>
      <c r="B864" s="5" t="s">
        <v>540</v>
      </c>
      <c r="C864" s="6" t="str">
        <f t="shared" si="14"/>
        <v>SUBCUENTA</v>
      </c>
    </row>
    <row r="865" spans="1:3" x14ac:dyDescent="0.25">
      <c r="A865" s="13">
        <v>237045</v>
      </c>
      <c r="B865" s="5" t="s">
        <v>28</v>
      </c>
      <c r="C865" s="6" t="str">
        <f t="shared" si="14"/>
        <v>SUBCUENTA</v>
      </c>
    </row>
    <row r="866" spans="1:3" x14ac:dyDescent="0.25">
      <c r="A866" s="13">
        <v>237095</v>
      </c>
      <c r="B866" s="5" t="s">
        <v>58</v>
      </c>
      <c r="C866" s="6" t="str">
        <f t="shared" si="14"/>
        <v>SUBCUENTA</v>
      </c>
    </row>
    <row r="867" spans="1:3" x14ac:dyDescent="0.25">
      <c r="A867" s="13">
        <v>2375</v>
      </c>
      <c r="B867" s="5" t="s">
        <v>541</v>
      </c>
      <c r="C867" s="6" t="str">
        <f t="shared" si="14"/>
        <v>CUENTA</v>
      </c>
    </row>
    <row r="868" spans="1:3" ht="25.5" x14ac:dyDescent="0.25">
      <c r="A868" s="13" t="s">
        <v>542</v>
      </c>
      <c r="B868" s="5"/>
      <c r="C868" s="6" t="str">
        <f t="shared" si="14"/>
        <v/>
      </c>
    </row>
    <row r="869" spans="1:3" x14ac:dyDescent="0.25">
      <c r="A869" s="13">
        <v>2380</v>
      </c>
      <c r="B869" s="5" t="s">
        <v>543</v>
      </c>
      <c r="C869" s="6" t="str">
        <f t="shared" si="14"/>
        <v>CUENTA</v>
      </c>
    </row>
    <row r="870" spans="1:3" x14ac:dyDescent="0.25">
      <c r="A870" s="13">
        <v>238005</v>
      </c>
      <c r="B870" s="5" t="s">
        <v>199</v>
      </c>
      <c r="C870" s="6" t="str">
        <f t="shared" si="14"/>
        <v>SUBCUENTA</v>
      </c>
    </row>
    <row r="871" spans="1:3" x14ac:dyDescent="0.25">
      <c r="A871" s="13">
        <v>238010</v>
      </c>
      <c r="B871" s="5" t="s">
        <v>200</v>
      </c>
      <c r="C871" s="6" t="str">
        <f t="shared" si="14"/>
        <v>SUBCUENTA</v>
      </c>
    </row>
    <row r="872" spans="1:3" x14ac:dyDescent="0.25">
      <c r="A872" s="13">
        <v>238015</v>
      </c>
      <c r="B872" s="5" t="s">
        <v>544</v>
      </c>
      <c r="C872" s="6" t="str">
        <f t="shared" si="14"/>
        <v>SUBCUENTA</v>
      </c>
    </row>
    <row r="873" spans="1:3" x14ac:dyDescent="0.25">
      <c r="A873" s="13">
        <v>238020</v>
      </c>
      <c r="B873" s="5" t="s">
        <v>545</v>
      </c>
      <c r="C873" s="6" t="str">
        <f t="shared" si="14"/>
        <v>SUBCUENTA</v>
      </c>
    </row>
    <row r="874" spans="1:3" x14ac:dyDescent="0.25">
      <c r="A874" s="13">
        <v>238025</v>
      </c>
      <c r="B874" s="5" t="s">
        <v>546</v>
      </c>
      <c r="C874" s="6" t="str">
        <f t="shared" si="14"/>
        <v>SUBCUENTA</v>
      </c>
    </row>
    <row r="875" spans="1:3" x14ac:dyDescent="0.25">
      <c r="A875" s="13">
        <v>238030</v>
      </c>
      <c r="B875" s="5" t="s">
        <v>547</v>
      </c>
      <c r="C875" s="6" t="str">
        <f t="shared" si="14"/>
        <v>SUBCUENTA</v>
      </c>
    </row>
    <row r="876" spans="1:3" x14ac:dyDescent="0.25">
      <c r="A876" s="13">
        <v>238035</v>
      </c>
      <c r="B876" s="5" t="s">
        <v>548</v>
      </c>
      <c r="C876" s="6" t="str">
        <f t="shared" si="14"/>
        <v>SUBCUENTA</v>
      </c>
    </row>
    <row r="877" spans="1:3" x14ac:dyDescent="0.25">
      <c r="A877" s="13">
        <v>238095</v>
      </c>
      <c r="B877" s="5" t="s">
        <v>58</v>
      </c>
      <c r="C877" s="6" t="str">
        <f t="shared" si="14"/>
        <v>SUBCUENTA</v>
      </c>
    </row>
    <row r="878" spans="1:3" x14ac:dyDescent="0.25">
      <c r="A878" s="13">
        <v>24</v>
      </c>
      <c r="B878" s="5" t="s">
        <v>549</v>
      </c>
      <c r="C878" s="6" t="str">
        <f t="shared" si="14"/>
        <v>GRUPO</v>
      </c>
    </row>
    <row r="879" spans="1:3" x14ac:dyDescent="0.25">
      <c r="A879" s="13">
        <v>2404</v>
      </c>
      <c r="B879" s="5" t="s">
        <v>550</v>
      </c>
      <c r="C879" s="6" t="str">
        <f t="shared" si="14"/>
        <v>CUENTA</v>
      </c>
    </row>
    <row r="880" spans="1:3" x14ac:dyDescent="0.25">
      <c r="A880" s="13">
        <v>240405</v>
      </c>
      <c r="B880" s="5" t="s">
        <v>551</v>
      </c>
      <c r="C880" s="6" t="str">
        <f t="shared" si="14"/>
        <v>SUBCUENTA</v>
      </c>
    </row>
    <row r="881" spans="1:3" x14ac:dyDescent="0.25">
      <c r="A881" s="13">
        <v>240410</v>
      </c>
      <c r="B881" s="5" t="s">
        <v>552</v>
      </c>
      <c r="C881" s="6" t="str">
        <f t="shared" si="14"/>
        <v>SUBCUENTA</v>
      </c>
    </row>
    <row r="882" spans="1:3" x14ac:dyDescent="0.25">
      <c r="A882" s="13">
        <v>2408</v>
      </c>
      <c r="B882" s="5" t="s">
        <v>553</v>
      </c>
      <c r="C882" s="6" t="str">
        <f t="shared" si="14"/>
        <v>CUENTA</v>
      </c>
    </row>
    <row r="883" spans="1:3" x14ac:dyDescent="0.25">
      <c r="A883" s="13">
        <v>240801</v>
      </c>
      <c r="B883" s="5" t="s">
        <v>1383</v>
      </c>
      <c r="C883" s="6" t="str">
        <f t="shared" si="14"/>
        <v>SUBCUENTA</v>
      </c>
    </row>
    <row r="884" spans="1:3" x14ac:dyDescent="0.25">
      <c r="A884" s="13">
        <v>240802</v>
      </c>
      <c r="B884" s="5" t="s">
        <v>1384</v>
      </c>
      <c r="C884" s="6" t="str">
        <f t="shared" si="14"/>
        <v>SUBCUENTA</v>
      </c>
    </row>
    <row r="885" spans="1:3" ht="25.5" x14ac:dyDescent="0.25">
      <c r="A885" s="13" t="s">
        <v>554</v>
      </c>
      <c r="B885" s="5"/>
      <c r="C885" s="6" t="str">
        <f t="shared" si="14"/>
        <v/>
      </c>
    </row>
    <row r="886" spans="1:3" x14ac:dyDescent="0.25">
      <c r="A886" s="13">
        <v>2412</v>
      </c>
      <c r="B886" s="5" t="s">
        <v>555</v>
      </c>
      <c r="C886" s="6" t="str">
        <f t="shared" si="14"/>
        <v>CUENTA</v>
      </c>
    </row>
    <row r="887" spans="1:3" x14ac:dyDescent="0.25">
      <c r="A887" s="13">
        <v>241205</v>
      </c>
      <c r="B887" s="5" t="s">
        <v>551</v>
      </c>
      <c r="C887" s="6" t="str">
        <f t="shared" si="14"/>
        <v>SUBCUENTA</v>
      </c>
    </row>
    <row r="888" spans="1:3" x14ac:dyDescent="0.25">
      <c r="A888" s="13">
        <v>241210</v>
      </c>
      <c r="B888" s="5" t="s">
        <v>552</v>
      </c>
      <c r="C888" s="6" t="str">
        <f t="shared" si="14"/>
        <v>SUBCUENTA</v>
      </c>
    </row>
    <row r="889" spans="1:3" x14ac:dyDescent="0.25">
      <c r="A889" s="13">
        <v>2416</v>
      </c>
      <c r="B889" s="5" t="s">
        <v>556</v>
      </c>
      <c r="C889" s="6" t="str">
        <f t="shared" si="14"/>
        <v>CUENTA</v>
      </c>
    </row>
    <row r="890" spans="1:3" ht="25.5" x14ac:dyDescent="0.25">
      <c r="A890" s="13" t="s">
        <v>557</v>
      </c>
      <c r="B890" s="5"/>
      <c r="C890" s="6" t="str">
        <f t="shared" si="14"/>
        <v/>
      </c>
    </row>
    <row r="891" spans="1:3" x14ac:dyDescent="0.25">
      <c r="A891" s="13">
        <v>2420</v>
      </c>
      <c r="B891" s="5" t="s">
        <v>558</v>
      </c>
      <c r="C891" s="6" t="str">
        <f t="shared" si="14"/>
        <v>CUENTA</v>
      </c>
    </row>
    <row r="892" spans="1:3" ht="25.5" x14ac:dyDescent="0.25">
      <c r="A892" s="13" t="s">
        <v>559</v>
      </c>
      <c r="B892" s="5"/>
      <c r="C892" s="6" t="str">
        <f t="shared" si="14"/>
        <v/>
      </c>
    </row>
    <row r="893" spans="1:3" x14ac:dyDescent="0.25">
      <c r="A893" s="13">
        <v>2424</v>
      </c>
      <c r="B893" s="5" t="s">
        <v>560</v>
      </c>
      <c r="C893" s="6" t="str">
        <f t="shared" si="14"/>
        <v>CUENTA</v>
      </c>
    </row>
    <row r="894" spans="1:3" x14ac:dyDescent="0.25">
      <c r="A894" s="13">
        <v>242405</v>
      </c>
      <c r="B894" s="5" t="s">
        <v>551</v>
      </c>
      <c r="C894" s="6" t="str">
        <f t="shared" si="14"/>
        <v>SUBCUENTA</v>
      </c>
    </row>
    <row r="895" spans="1:3" x14ac:dyDescent="0.25">
      <c r="A895" s="13">
        <v>242410</v>
      </c>
      <c r="B895" s="5" t="s">
        <v>552</v>
      </c>
      <c r="C895" s="6" t="str">
        <f t="shared" si="14"/>
        <v>SUBCUENTA</v>
      </c>
    </row>
    <row r="896" spans="1:3" x14ac:dyDescent="0.25">
      <c r="A896" s="13">
        <v>2428</v>
      </c>
      <c r="B896" s="5" t="s">
        <v>561</v>
      </c>
      <c r="C896" s="6" t="str">
        <f t="shared" si="14"/>
        <v>CUENTA</v>
      </c>
    </row>
    <row r="897" spans="1:3" ht="25.5" x14ac:dyDescent="0.25">
      <c r="A897" s="13" t="s">
        <v>562</v>
      </c>
      <c r="B897" s="5"/>
      <c r="C897" s="6" t="str">
        <f t="shared" si="14"/>
        <v/>
      </c>
    </row>
    <row r="898" spans="1:3" x14ac:dyDescent="0.25">
      <c r="A898" s="13">
        <v>2432</v>
      </c>
      <c r="B898" s="5" t="s">
        <v>563</v>
      </c>
      <c r="C898" s="6" t="str">
        <f t="shared" si="14"/>
        <v>CUENTA</v>
      </c>
    </row>
    <row r="899" spans="1:3" ht="25.5" x14ac:dyDescent="0.25">
      <c r="A899" s="13" t="s">
        <v>564</v>
      </c>
      <c r="B899" s="5"/>
      <c r="C899" s="6" t="str">
        <f t="shared" si="14"/>
        <v/>
      </c>
    </row>
    <row r="900" spans="1:3" x14ac:dyDescent="0.25">
      <c r="A900" s="13">
        <v>2436</v>
      </c>
      <c r="B900" s="5" t="s">
        <v>565</v>
      </c>
      <c r="C900" s="6" t="str">
        <f t="shared" si="14"/>
        <v>CUENTA</v>
      </c>
    </row>
    <row r="901" spans="1:3" x14ac:dyDescent="0.25">
      <c r="A901" s="13">
        <v>243605</v>
      </c>
      <c r="B901" s="5" t="s">
        <v>551</v>
      </c>
      <c r="C901" s="6" t="str">
        <f t="shared" si="14"/>
        <v>SUBCUENTA</v>
      </c>
    </row>
    <row r="902" spans="1:3" x14ac:dyDescent="0.25">
      <c r="A902" s="13">
        <v>243610</v>
      </c>
      <c r="B902" s="5" t="s">
        <v>552</v>
      </c>
      <c r="C902" s="6" t="str">
        <f t="shared" si="14"/>
        <v>SUBCUENTA</v>
      </c>
    </row>
    <row r="903" spans="1:3" x14ac:dyDescent="0.25">
      <c r="A903" s="13">
        <v>2440</v>
      </c>
      <c r="B903" s="5" t="s">
        <v>566</v>
      </c>
      <c r="C903" s="6" t="str">
        <f t="shared" si="14"/>
        <v>CUENTA</v>
      </c>
    </row>
    <row r="904" spans="1:3" ht="25.5" x14ac:dyDescent="0.25">
      <c r="A904" s="13" t="s">
        <v>567</v>
      </c>
      <c r="B904" s="5"/>
      <c r="C904" s="6" t="str">
        <f t="shared" si="14"/>
        <v/>
      </c>
    </row>
    <row r="905" spans="1:3" x14ac:dyDescent="0.25">
      <c r="A905" s="13">
        <v>2444</v>
      </c>
      <c r="B905" s="5" t="s">
        <v>568</v>
      </c>
      <c r="C905" s="6" t="str">
        <f t="shared" si="14"/>
        <v>CUENTA</v>
      </c>
    </row>
    <row r="906" spans="1:3" x14ac:dyDescent="0.25">
      <c r="A906" s="13">
        <v>244405</v>
      </c>
      <c r="B906" s="5" t="s">
        <v>569</v>
      </c>
      <c r="C906" s="6" t="str">
        <f t="shared" si="14"/>
        <v>SUBCUENTA</v>
      </c>
    </row>
    <row r="907" spans="1:3" x14ac:dyDescent="0.25">
      <c r="A907" s="13">
        <v>244410</v>
      </c>
      <c r="B907" s="5" t="s">
        <v>570</v>
      </c>
      <c r="C907" s="6" t="str">
        <f t="shared" si="14"/>
        <v>SUBCUENTA</v>
      </c>
    </row>
    <row r="908" spans="1:3" x14ac:dyDescent="0.25">
      <c r="A908" s="13">
        <v>2448</v>
      </c>
      <c r="B908" s="5" t="s">
        <v>571</v>
      </c>
      <c r="C908" s="6" t="str">
        <f t="shared" si="14"/>
        <v>CUENTA</v>
      </c>
    </row>
    <row r="909" spans="1:3" ht="25.5" x14ac:dyDescent="0.25">
      <c r="A909" s="13" t="s">
        <v>572</v>
      </c>
      <c r="B909" s="5"/>
      <c r="C909" s="6" t="str">
        <f t="shared" si="14"/>
        <v/>
      </c>
    </row>
    <row r="910" spans="1:3" x14ac:dyDescent="0.25">
      <c r="A910" s="13">
        <v>2452</v>
      </c>
      <c r="B910" s="5" t="s">
        <v>573</v>
      </c>
      <c r="C910" s="6" t="str">
        <f t="shared" si="14"/>
        <v>CUENTA</v>
      </c>
    </row>
    <row r="911" spans="1:3" ht="25.5" x14ac:dyDescent="0.25">
      <c r="A911" s="13" t="s">
        <v>574</v>
      </c>
      <c r="B911" s="5"/>
      <c r="C911" s="6" t="str">
        <f t="shared" si="14"/>
        <v/>
      </c>
    </row>
    <row r="912" spans="1:3" x14ac:dyDescent="0.25">
      <c r="A912" s="13">
        <v>2456</v>
      </c>
      <c r="B912" s="5" t="s">
        <v>575</v>
      </c>
      <c r="C912" s="6" t="str">
        <f t="shared" si="14"/>
        <v>CUENTA</v>
      </c>
    </row>
    <row r="913" spans="1:3" ht="25.5" x14ac:dyDescent="0.25">
      <c r="A913" s="13" t="s">
        <v>576</v>
      </c>
      <c r="B913" s="5"/>
      <c r="C913" s="6" t="str">
        <f t="shared" si="14"/>
        <v/>
      </c>
    </row>
    <row r="914" spans="1:3" x14ac:dyDescent="0.25">
      <c r="A914" s="13">
        <v>2460</v>
      </c>
      <c r="B914" s="5" t="s">
        <v>577</v>
      </c>
      <c r="C914" s="6" t="str">
        <f t="shared" si="14"/>
        <v>CUENTA</v>
      </c>
    </row>
    <row r="915" spans="1:3" ht="25.5" x14ac:dyDescent="0.25">
      <c r="A915" s="13" t="s">
        <v>578</v>
      </c>
      <c r="B915" s="5"/>
      <c r="C915" s="6" t="str">
        <f t="shared" si="14"/>
        <v/>
      </c>
    </row>
    <row r="916" spans="1:3" x14ac:dyDescent="0.25">
      <c r="A916" s="13">
        <v>2464</v>
      </c>
      <c r="B916" s="5" t="s">
        <v>579</v>
      </c>
      <c r="C916" s="6" t="str">
        <f t="shared" si="14"/>
        <v>CUENTA</v>
      </c>
    </row>
    <row r="917" spans="1:3" x14ac:dyDescent="0.25">
      <c r="A917" s="13">
        <v>246405</v>
      </c>
      <c r="B917" s="5" t="s">
        <v>580</v>
      </c>
      <c r="C917" s="6" t="str">
        <f t="shared" si="14"/>
        <v>SUBCUENTA</v>
      </c>
    </row>
    <row r="918" spans="1:3" x14ac:dyDescent="0.25">
      <c r="A918" s="13">
        <v>246410</v>
      </c>
      <c r="B918" s="5" t="s">
        <v>581</v>
      </c>
      <c r="C918" s="6" t="str">
        <f t="shared" si="14"/>
        <v>SUBCUENTA</v>
      </c>
    </row>
    <row r="919" spans="1:3" x14ac:dyDescent="0.25">
      <c r="A919" s="13">
        <v>246415</v>
      </c>
      <c r="B919" s="5" t="s">
        <v>582</v>
      </c>
      <c r="C919" s="6" t="str">
        <f t="shared" si="14"/>
        <v>SUBCUENTA</v>
      </c>
    </row>
    <row r="920" spans="1:3" x14ac:dyDescent="0.25">
      <c r="A920" s="13">
        <v>2468</v>
      </c>
      <c r="B920" s="5" t="s">
        <v>583</v>
      </c>
      <c r="C920" s="6" t="str">
        <f t="shared" si="14"/>
        <v>CUENTA</v>
      </c>
    </row>
    <row r="921" spans="1:3" ht="25.5" x14ac:dyDescent="0.25">
      <c r="A921" s="13" t="s">
        <v>584</v>
      </c>
      <c r="B921" s="5"/>
      <c r="C921" s="6" t="str">
        <f t="shared" si="14"/>
        <v/>
      </c>
    </row>
    <row r="922" spans="1:3" x14ac:dyDescent="0.25">
      <c r="A922" s="13">
        <v>2472</v>
      </c>
      <c r="B922" s="5" t="s">
        <v>585</v>
      </c>
      <c r="C922" s="6" t="str">
        <f t="shared" si="14"/>
        <v>CUENTA</v>
      </c>
    </row>
    <row r="923" spans="1:3" ht="25.5" x14ac:dyDescent="0.25">
      <c r="A923" s="13" t="s">
        <v>586</v>
      </c>
      <c r="B923" s="5"/>
      <c r="C923" s="6" t="str">
        <f t="shared" si="14"/>
        <v/>
      </c>
    </row>
    <row r="924" spans="1:3" x14ac:dyDescent="0.25">
      <c r="A924" s="13">
        <v>2476</v>
      </c>
      <c r="B924" s="5" t="s">
        <v>587</v>
      </c>
      <c r="C924" s="6" t="str">
        <f t="shared" si="14"/>
        <v>CUENTA</v>
      </c>
    </row>
    <row r="925" spans="1:3" ht="25.5" x14ac:dyDescent="0.25">
      <c r="A925" s="13" t="s">
        <v>588</v>
      </c>
      <c r="B925" s="5"/>
      <c r="C925" s="6" t="str">
        <f t="shared" si="14"/>
        <v/>
      </c>
    </row>
    <row r="926" spans="1:3" x14ac:dyDescent="0.25">
      <c r="A926" s="13">
        <v>2495</v>
      </c>
      <c r="B926" s="5" t="s">
        <v>58</v>
      </c>
      <c r="C926" s="6" t="str">
        <f t="shared" si="14"/>
        <v>CUENTA</v>
      </c>
    </row>
    <row r="927" spans="1:3" ht="25.5" x14ac:dyDescent="0.25">
      <c r="A927" s="13" t="s">
        <v>589</v>
      </c>
      <c r="B927" s="5"/>
      <c r="C927" s="6" t="str">
        <f t="shared" ref="C927:C990" si="15">IF(LEN(A927)=1,"CLASE",IF(LEN(A927)=2,"GRUPO",IF(LEN(A927)=4,"CUENTA",IF(LEN(A927)=6,"SUBCUENTA",""))))</f>
        <v/>
      </c>
    </row>
    <row r="928" spans="1:3" x14ac:dyDescent="0.25">
      <c r="A928" s="13">
        <v>25</v>
      </c>
      <c r="B928" s="5" t="s">
        <v>590</v>
      </c>
      <c r="C928" s="6" t="str">
        <f t="shared" si="15"/>
        <v>GRUPO</v>
      </c>
    </row>
    <row r="929" spans="1:3" x14ac:dyDescent="0.25">
      <c r="A929" s="13">
        <v>2505</v>
      </c>
      <c r="B929" s="5" t="s">
        <v>591</v>
      </c>
      <c r="C929" s="6" t="str">
        <f t="shared" si="15"/>
        <v>CUENTA</v>
      </c>
    </row>
    <row r="930" spans="1:3" ht="25.5" x14ac:dyDescent="0.25">
      <c r="A930" s="13" t="s">
        <v>592</v>
      </c>
      <c r="B930" s="5"/>
      <c r="C930" s="6" t="str">
        <f t="shared" si="15"/>
        <v/>
      </c>
    </row>
    <row r="931" spans="1:3" x14ac:dyDescent="0.25">
      <c r="A931" s="13">
        <v>2510</v>
      </c>
      <c r="B931" s="5" t="s">
        <v>593</v>
      </c>
      <c r="C931" s="6" t="str">
        <f t="shared" si="15"/>
        <v>CUENTA</v>
      </c>
    </row>
    <row r="932" spans="1:3" x14ac:dyDescent="0.25">
      <c r="A932" s="13">
        <v>251005</v>
      </c>
      <c r="B932" s="5" t="s">
        <v>594</v>
      </c>
      <c r="C932" s="6" t="str">
        <f t="shared" si="15"/>
        <v>SUBCUENTA</v>
      </c>
    </row>
    <row r="933" spans="1:3" x14ac:dyDescent="0.25">
      <c r="A933" s="13">
        <v>251010</v>
      </c>
      <c r="B933" s="5" t="s">
        <v>595</v>
      </c>
      <c r="C933" s="6" t="str">
        <f t="shared" si="15"/>
        <v>SUBCUENTA</v>
      </c>
    </row>
    <row r="934" spans="1:3" x14ac:dyDescent="0.25">
      <c r="A934" s="13">
        <v>2515</v>
      </c>
      <c r="B934" s="5" t="s">
        <v>596</v>
      </c>
      <c r="C934" s="6" t="str">
        <f t="shared" si="15"/>
        <v>CUENTA</v>
      </c>
    </row>
    <row r="935" spans="1:3" ht="25.5" x14ac:dyDescent="0.25">
      <c r="A935" s="13" t="s">
        <v>597</v>
      </c>
      <c r="B935" s="5"/>
      <c r="C935" s="6" t="str">
        <f t="shared" si="15"/>
        <v/>
      </c>
    </row>
    <row r="936" spans="1:3" x14ac:dyDescent="0.25">
      <c r="A936" s="13">
        <v>2520</v>
      </c>
      <c r="B936" s="5" t="s">
        <v>598</v>
      </c>
      <c r="C936" s="6" t="str">
        <f t="shared" si="15"/>
        <v>CUENTA</v>
      </c>
    </row>
    <row r="937" spans="1:3" ht="25.5" x14ac:dyDescent="0.25">
      <c r="A937" s="13" t="s">
        <v>599</v>
      </c>
      <c r="B937" s="5"/>
      <c r="C937" s="6" t="str">
        <f t="shared" si="15"/>
        <v/>
      </c>
    </row>
    <row r="938" spans="1:3" x14ac:dyDescent="0.25">
      <c r="A938" s="13">
        <v>2525</v>
      </c>
      <c r="B938" s="5" t="s">
        <v>600</v>
      </c>
      <c r="C938" s="6" t="str">
        <f t="shared" si="15"/>
        <v>CUENTA</v>
      </c>
    </row>
    <row r="939" spans="1:3" ht="25.5" x14ac:dyDescent="0.25">
      <c r="A939" s="13" t="s">
        <v>601</v>
      </c>
      <c r="B939" s="5"/>
      <c r="C939" s="6" t="str">
        <f t="shared" si="15"/>
        <v/>
      </c>
    </row>
    <row r="940" spans="1:3" x14ac:dyDescent="0.25">
      <c r="A940" s="13">
        <v>2530</v>
      </c>
      <c r="B940" s="5" t="s">
        <v>602</v>
      </c>
      <c r="C940" s="6" t="str">
        <f t="shared" si="15"/>
        <v>CUENTA</v>
      </c>
    </row>
    <row r="941" spans="1:3" x14ac:dyDescent="0.25">
      <c r="A941" s="13">
        <v>253005</v>
      </c>
      <c r="B941" s="5" t="s">
        <v>603</v>
      </c>
      <c r="C941" s="6" t="str">
        <f t="shared" si="15"/>
        <v>SUBCUENTA</v>
      </c>
    </row>
    <row r="942" spans="1:3" x14ac:dyDescent="0.25">
      <c r="A942" s="13">
        <v>253010</v>
      </c>
      <c r="B942" s="5" t="s">
        <v>604</v>
      </c>
      <c r="C942" s="6" t="str">
        <f t="shared" si="15"/>
        <v>SUBCUENTA</v>
      </c>
    </row>
    <row r="943" spans="1:3" x14ac:dyDescent="0.25">
      <c r="A943" s="13">
        <v>253015</v>
      </c>
      <c r="B943" s="5" t="s">
        <v>251</v>
      </c>
      <c r="C943" s="6" t="str">
        <f t="shared" si="15"/>
        <v>SUBCUENTA</v>
      </c>
    </row>
    <row r="944" spans="1:3" x14ac:dyDescent="0.25">
      <c r="A944" s="13">
        <v>253020</v>
      </c>
      <c r="B944" s="5" t="s">
        <v>605</v>
      </c>
      <c r="C944" s="6" t="str">
        <f t="shared" si="15"/>
        <v>SUBCUENTA</v>
      </c>
    </row>
    <row r="945" spans="1:3" x14ac:dyDescent="0.25">
      <c r="A945" s="13">
        <v>253025</v>
      </c>
      <c r="B945" s="5" t="s">
        <v>507</v>
      </c>
      <c r="C945" s="6" t="str">
        <f t="shared" si="15"/>
        <v>SUBCUENTA</v>
      </c>
    </row>
    <row r="946" spans="1:3" x14ac:dyDescent="0.25">
      <c r="A946" s="13">
        <v>253095</v>
      </c>
      <c r="B946" s="5" t="s">
        <v>63</v>
      </c>
      <c r="C946" s="6" t="str">
        <f t="shared" si="15"/>
        <v>SUBCUENTA</v>
      </c>
    </row>
    <row r="947" spans="1:3" x14ac:dyDescent="0.25">
      <c r="A947" s="13">
        <v>2532</v>
      </c>
      <c r="B947" s="5" t="s">
        <v>606</v>
      </c>
      <c r="C947" s="6" t="str">
        <f t="shared" si="15"/>
        <v>CUENTA</v>
      </c>
    </row>
    <row r="948" spans="1:3" ht="25.5" x14ac:dyDescent="0.25">
      <c r="A948" s="13" t="s">
        <v>607</v>
      </c>
      <c r="B948" s="5"/>
      <c r="C948" s="6" t="str">
        <f t="shared" si="15"/>
        <v/>
      </c>
    </row>
    <row r="949" spans="1:3" x14ac:dyDescent="0.25">
      <c r="A949" s="13">
        <v>2535</v>
      </c>
      <c r="B949" s="5" t="s">
        <v>608</v>
      </c>
      <c r="C949" s="6" t="str">
        <f t="shared" si="15"/>
        <v>CUENTA</v>
      </c>
    </row>
    <row r="950" spans="1:3" ht="25.5" x14ac:dyDescent="0.25">
      <c r="A950" s="13" t="s">
        <v>609</v>
      </c>
      <c r="B950" s="5"/>
      <c r="C950" s="6" t="str">
        <f t="shared" si="15"/>
        <v/>
      </c>
    </row>
    <row r="951" spans="1:3" x14ac:dyDescent="0.25">
      <c r="A951" s="13">
        <v>2540</v>
      </c>
      <c r="B951" s="5" t="s">
        <v>610</v>
      </c>
      <c r="C951" s="6" t="str">
        <f t="shared" si="15"/>
        <v>CUENTA</v>
      </c>
    </row>
    <row r="952" spans="1:3" ht="25.5" x14ac:dyDescent="0.25">
      <c r="A952" s="13" t="s">
        <v>611</v>
      </c>
      <c r="B952" s="5"/>
      <c r="C952" s="6" t="str">
        <f t="shared" si="15"/>
        <v/>
      </c>
    </row>
    <row r="953" spans="1:3" x14ac:dyDescent="0.25">
      <c r="A953" s="13">
        <v>26</v>
      </c>
      <c r="B953" s="5" t="s">
        <v>612</v>
      </c>
      <c r="C953" s="6" t="str">
        <f t="shared" si="15"/>
        <v>GRUPO</v>
      </c>
    </row>
    <row r="954" spans="1:3" x14ac:dyDescent="0.25">
      <c r="A954" s="13">
        <v>2605</v>
      </c>
      <c r="B954" s="5" t="s">
        <v>613</v>
      </c>
      <c r="C954" s="6" t="str">
        <f t="shared" si="15"/>
        <v>CUENTA</v>
      </c>
    </row>
    <row r="955" spans="1:3" x14ac:dyDescent="0.25">
      <c r="A955" s="13">
        <v>260505</v>
      </c>
      <c r="B955" s="5" t="s">
        <v>168</v>
      </c>
      <c r="C955" s="6" t="str">
        <f t="shared" si="15"/>
        <v>SUBCUENTA</v>
      </c>
    </row>
    <row r="956" spans="1:3" x14ac:dyDescent="0.25">
      <c r="A956" s="13">
        <v>260510</v>
      </c>
      <c r="B956" s="5" t="s">
        <v>169</v>
      </c>
      <c r="C956" s="6" t="str">
        <f t="shared" si="15"/>
        <v>SUBCUENTA</v>
      </c>
    </row>
    <row r="957" spans="1:3" x14ac:dyDescent="0.25">
      <c r="A957" s="13">
        <v>260515</v>
      </c>
      <c r="B957" s="5" t="s">
        <v>170</v>
      </c>
      <c r="C957" s="6" t="str">
        <f t="shared" si="15"/>
        <v>SUBCUENTA</v>
      </c>
    </row>
    <row r="958" spans="1:3" x14ac:dyDescent="0.25">
      <c r="A958" s="13">
        <v>260520</v>
      </c>
      <c r="B958" s="5" t="s">
        <v>503</v>
      </c>
      <c r="C958" s="6" t="str">
        <f t="shared" si="15"/>
        <v>SUBCUENTA</v>
      </c>
    </row>
    <row r="959" spans="1:3" x14ac:dyDescent="0.25">
      <c r="A959" s="13">
        <v>260525</v>
      </c>
      <c r="B959" s="5" t="s">
        <v>505</v>
      </c>
      <c r="C959" s="6" t="str">
        <f t="shared" si="15"/>
        <v>SUBCUENTA</v>
      </c>
    </row>
    <row r="960" spans="1:3" x14ac:dyDescent="0.25">
      <c r="A960" s="13">
        <v>260530</v>
      </c>
      <c r="B960" s="5" t="s">
        <v>508</v>
      </c>
      <c r="C960" s="6" t="str">
        <f t="shared" si="15"/>
        <v>SUBCUENTA</v>
      </c>
    </row>
    <row r="961" spans="1:3" x14ac:dyDescent="0.25">
      <c r="A961" s="13">
        <v>260535</v>
      </c>
      <c r="B961" s="5" t="s">
        <v>506</v>
      </c>
      <c r="C961" s="6" t="str">
        <f t="shared" si="15"/>
        <v>SUBCUENTA</v>
      </c>
    </row>
    <row r="962" spans="1:3" x14ac:dyDescent="0.25">
      <c r="A962" s="13">
        <v>260540</v>
      </c>
      <c r="B962" s="5" t="s">
        <v>614</v>
      </c>
      <c r="C962" s="6" t="str">
        <f t="shared" si="15"/>
        <v>SUBCUENTA</v>
      </c>
    </row>
    <row r="963" spans="1:3" x14ac:dyDescent="0.25">
      <c r="A963" s="13">
        <v>260545</v>
      </c>
      <c r="B963" s="5" t="s">
        <v>615</v>
      </c>
      <c r="C963" s="6" t="str">
        <f t="shared" si="15"/>
        <v>SUBCUENTA</v>
      </c>
    </row>
    <row r="964" spans="1:3" x14ac:dyDescent="0.25">
      <c r="A964" s="13">
        <v>260550</v>
      </c>
      <c r="B964" s="5" t="s">
        <v>245</v>
      </c>
      <c r="C964" s="6" t="str">
        <f t="shared" si="15"/>
        <v>SUBCUENTA</v>
      </c>
    </row>
    <row r="965" spans="1:3" x14ac:dyDescent="0.25">
      <c r="A965" s="13">
        <v>260595</v>
      </c>
      <c r="B965" s="5" t="s">
        <v>58</v>
      </c>
      <c r="C965" s="6" t="str">
        <f t="shared" si="15"/>
        <v>SUBCUENTA</v>
      </c>
    </row>
    <row r="966" spans="1:3" x14ac:dyDescent="0.25">
      <c r="A966" s="13">
        <v>2610</v>
      </c>
      <c r="B966" s="5" t="s">
        <v>616</v>
      </c>
      <c r="C966" s="6" t="str">
        <f t="shared" si="15"/>
        <v>CUENTA</v>
      </c>
    </row>
    <row r="967" spans="1:3" x14ac:dyDescent="0.25">
      <c r="A967" s="13">
        <v>261005</v>
      </c>
      <c r="B967" s="5" t="s">
        <v>617</v>
      </c>
      <c r="C967" s="6" t="str">
        <f t="shared" si="15"/>
        <v>SUBCUENTA</v>
      </c>
    </row>
    <row r="968" spans="1:3" x14ac:dyDescent="0.25">
      <c r="A968" s="13">
        <v>261010</v>
      </c>
      <c r="B968" s="5" t="s">
        <v>596</v>
      </c>
      <c r="C968" s="6" t="str">
        <f t="shared" si="15"/>
        <v>SUBCUENTA</v>
      </c>
    </row>
    <row r="969" spans="1:3" x14ac:dyDescent="0.25">
      <c r="A969" s="13">
        <v>261015</v>
      </c>
      <c r="B969" s="5" t="s">
        <v>618</v>
      </c>
      <c r="C969" s="6" t="str">
        <f t="shared" si="15"/>
        <v>SUBCUENTA</v>
      </c>
    </row>
    <row r="970" spans="1:3" x14ac:dyDescent="0.25">
      <c r="A970" s="13">
        <v>261020</v>
      </c>
      <c r="B970" s="5" t="s">
        <v>598</v>
      </c>
      <c r="C970" s="6" t="str">
        <f t="shared" si="15"/>
        <v>SUBCUENTA</v>
      </c>
    </row>
    <row r="971" spans="1:3" x14ac:dyDescent="0.25">
      <c r="A971" s="13">
        <v>261025</v>
      </c>
      <c r="B971" s="5" t="s">
        <v>602</v>
      </c>
      <c r="C971" s="6" t="str">
        <f t="shared" si="15"/>
        <v>SUBCUENTA</v>
      </c>
    </row>
    <row r="972" spans="1:3" x14ac:dyDescent="0.25">
      <c r="A972" s="13">
        <v>261030</v>
      </c>
      <c r="B972" s="5" t="s">
        <v>619</v>
      </c>
      <c r="C972" s="6" t="str">
        <f t="shared" si="15"/>
        <v>SUBCUENTA</v>
      </c>
    </row>
    <row r="973" spans="1:3" x14ac:dyDescent="0.25">
      <c r="A973" s="13">
        <v>261095</v>
      </c>
      <c r="B973" s="5" t="s">
        <v>63</v>
      </c>
      <c r="C973" s="6" t="str">
        <f t="shared" si="15"/>
        <v>SUBCUENTA</v>
      </c>
    </row>
    <row r="974" spans="1:3" x14ac:dyDescent="0.25">
      <c r="A974" s="13">
        <v>2615</v>
      </c>
      <c r="B974" s="5" t="s">
        <v>620</v>
      </c>
      <c r="C974" s="6" t="str">
        <f t="shared" si="15"/>
        <v>CUENTA</v>
      </c>
    </row>
    <row r="975" spans="1:3" x14ac:dyDescent="0.25">
      <c r="A975" s="13">
        <v>261505</v>
      </c>
      <c r="B975" s="5" t="s">
        <v>550</v>
      </c>
      <c r="C975" s="6" t="str">
        <f t="shared" si="15"/>
        <v>SUBCUENTA</v>
      </c>
    </row>
    <row r="976" spans="1:3" x14ac:dyDescent="0.25">
      <c r="A976" s="13">
        <v>261510</v>
      </c>
      <c r="B976" s="5" t="s">
        <v>555</v>
      </c>
      <c r="C976" s="6" t="str">
        <f t="shared" si="15"/>
        <v>SUBCUENTA</v>
      </c>
    </row>
    <row r="977" spans="1:3" x14ac:dyDescent="0.25">
      <c r="A977" s="13">
        <v>261515</v>
      </c>
      <c r="B977" s="5" t="s">
        <v>563</v>
      </c>
      <c r="C977" s="6" t="str">
        <f t="shared" si="15"/>
        <v>SUBCUENTA</v>
      </c>
    </row>
    <row r="978" spans="1:3" x14ac:dyDescent="0.25">
      <c r="A978" s="13">
        <v>261520</v>
      </c>
      <c r="B978" s="5" t="s">
        <v>565</v>
      </c>
      <c r="C978" s="6" t="str">
        <f t="shared" si="15"/>
        <v>SUBCUENTA</v>
      </c>
    </row>
    <row r="979" spans="1:3" x14ac:dyDescent="0.25">
      <c r="A979" s="13">
        <v>261525</v>
      </c>
      <c r="B979" s="5" t="s">
        <v>568</v>
      </c>
      <c r="C979" s="6" t="str">
        <f t="shared" si="15"/>
        <v>SUBCUENTA</v>
      </c>
    </row>
    <row r="980" spans="1:3" x14ac:dyDescent="0.25">
      <c r="A980" s="13">
        <v>261595</v>
      </c>
      <c r="B980" s="5" t="s">
        <v>58</v>
      </c>
      <c r="C980" s="6" t="str">
        <f t="shared" si="15"/>
        <v>SUBCUENTA</v>
      </c>
    </row>
    <row r="981" spans="1:3" x14ac:dyDescent="0.25">
      <c r="A981" s="13">
        <v>2620</v>
      </c>
      <c r="B981" s="5" t="s">
        <v>621</v>
      </c>
      <c r="C981" s="6" t="str">
        <f t="shared" si="15"/>
        <v>CUENTA</v>
      </c>
    </row>
    <row r="982" spans="1:3" x14ac:dyDescent="0.25">
      <c r="A982" s="13">
        <v>262005</v>
      </c>
      <c r="B982" s="5" t="s">
        <v>622</v>
      </c>
      <c r="C982" s="6" t="str">
        <f t="shared" si="15"/>
        <v>SUBCUENTA</v>
      </c>
    </row>
    <row r="983" spans="1:3" x14ac:dyDescent="0.25">
      <c r="A983" s="13">
        <v>262010</v>
      </c>
      <c r="B983" s="5" t="s">
        <v>623</v>
      </c>
      <c r="C983" s="6" t="str">
        <f t="shared" si="15"/>
        <v>SUBCUENTA</v>
      </c>
    </row>
    <row r="984" spans="1:3" x14ac:dyDescent="0.25">
      <c r="A984" s="13">
        <v>2625</v>
      </c>
      <c r="B984" s="5" t="s">
        <v>624</v>
      </c>
      <c r="C984" s="6" t="str">
        <f t="shared" si="15"/>
        <v>CUENTA</v>
      </c>
    </row>
    <row r="985" spans="1:3" x14ac:dyDescent="0.25">
      <c r="A985" s="13">
        <v>262505</v>
      </c>
      <c r="B985" s="5" t="s">
        <v>625</v>
      </c>
      <c r="C985" s="6" t="str">
        <f t="shared" si="15"/>
        <v>SUBCUENTA</v>
      </c>
    </row>
    <row r="986" spans="1:3" x14ac:dyDescent="0.25">
      <c r="A986" s="13">
        <v>262510</v>
      </c>
      <c r="B986" s="5" t="s">
        <v>626</v>
      </c>
      <c r="C986" s="6" t="str">
        <f t="shared" si="15"/>
        <v>SUBCUENTA</v>
      </c>
    </row>
    <row r="987" spans="1:3" x14ac:dyDescent="0.25">
      <c r="A987" s="13">
        <v>262515</v>
      </c>
      <c r="B987" s="5" t="s">
        <v>627</v>
      </c>
      <c r="C987" s="6" t="str">
        <f t="shared" si="15"/>
        <v>SUBCUENTA</v>
      </c>
    </row>
    <row r="988" spans="1:3" x14ac:dyDescent="0.25">
      <c r="A988" s="13">
        <v>262595</v>
      </c>
      <c r="B988" s="5" t="s">
        <v>58</v>
      </c>
      <c r="C988" s="6" t="str">
        <f t="shared" si="15"/>
        <v>SUBCUENTA</v>
      </c>
    </row>
    <row r="989" spans="1:3" x14ac:dyDescent="0.25">
      <c r="A989" s="13">
        <v>2630</v>
      </c>
      <c r="B989" s="5" t="s">
        <v>628</v>
      </c>
      <c r="C989" s="6" t="str">
        <f t="shared" si="15"/>
        <v>CUENTA</v>
      </c>
    </row>
    <row r="990" spans="1:3" x14ac:dyDescent="0.25">
      <c r="A990" s="13">
        <v>263005</v>
      </c>
      <c r="B990" s="5" t="s">
        <v>237</v>
      </c>
      <c r="C990" s="6" t="str">
        <f t="shared" si="15"/>
        <v>SUBCUENTA</v>
      </c>
    </row>
    <row r="991" spans="1:3" x14ac:dyDescent="0.25">
      <c r="A991" s="13">
        <v>263010</v>
      </c>
      <c r="B991" s="5" t="s">
        <v>269</v>
      </c>
      <c r="C991" s="6" t="str">
        <f t="shared" ref="C991:C1054" si="16">IF(LEN(A991)=1,"CLASE",IF(LEN(A991)=2,"GRUPO",IF(LEN(A991)=4,"CUENTA",IF(LEN(A991)=6,"SUBCUENTA",""))))</f>
        <v>SUBCUENTA</v>
      </c>
    </row>
    <row r="992" spans="1:3" x14ac:dyDescent="0.25">
      <c r="A992" s="13">
        <v>263015</v>
      </c>
      <c r="B992" s="5" t="s">
        <v>276</v>
      </c>
      <c r="C992" s="6" t="str">
        <f t="shared" si="16"/>
        <v>SUBCUENTA</v>
      </c>
    </row>
    <row r="993" spans="1:3" x14ac:dyDescent="0.25">
      <c r="A993" s="13">
        <v>263020</v>
      </c>
      <c r="B993" s="5" t="s">
        <v>277</v>
      </c>
      <c r="C993" s="6" t="str">
        <f t="shared" si="16"/>
        <v>SUBCUENTA</v>
      </c>
    </row>
    <row r="994" spans="1:3" x14ac:dyDescent="0.25">
      <c r="A994" s="13">
        <v>263025</v>
      </c>
      <c r="B994" s="5" t="s">
        <v>278</v>
      </c>
      <c r="C994" s="6" t="str">
        <f t="shared" si="16"/>
        <v>SUBCUENTA</v>
      </c>
    </row>
    <row r="995" spans="1:3" x14ac:dyDescent="0.25">
      <c r="A995" s="13">
        <v>263030</v>
      </c>
      <c r="B995" s="5" t="s">
        <v>311</v>
      </c>
      <c r="C995" s="6" t="str">
        <f t="shared" si="16"/>
        <v>SUBCUENTA</v>
      </c>
    </row>
    <row r="996" spans="1:3" x14ac:dyDescent="0.25">
      <c r="A996" s="13">
        <v>263035</v>
      </c>
      <c r="B996" s="5" t="s">
        <v>280</v>
      </c>
      <c r="C996" s="6" t="str">
        <f t="shared" si="16"/>
        <v>SUBCUENTA</v>
      </c>
    </row>
    <row r="997" spans="1:3" x14ac:dyDescent="0.25">
      <c r="A997" s="13">
        <v>263040</v>
      </c>
      <c r="B997" s="5" t="s">
        <v>281</v>
      </c>
      <c r="C997" s="6" t="str">
        <f t="shared" si="16"/>
        <v>SUBCUENTA</v>
      </c>
    </row>
    <row r="998" spans="1:3" x14ac:dyDescent="0.25">
      <c r="A998" s="13">
        <v>263045</v>
      </c>
      <c r="B998" s="5" t="s">
        <v>282</v>
      </c>
      <c r="C998" s="6" t="str">
        <f t="shared" si="16"/>
        <v>SUBCUENTA</v>
      </c>
    </row>
    <row r="999" spans="1:3" x14ac:dyDescent="0.25">
      <c r="A999" s="13">
        <v>263050</v>
      </c>
      <c r="B999" s="5" t="s">
        <v>283</v>
      </c>
      <c r="C999" s="6" t="str">
        <f t="shared" si="16"/>
        <v>SUBCUENTA</v>
      </c>
    </row>
    <row r="1000" spans="1:3" x14ac:dyDescent="0.25">
      <c r="A1000" s="13">
        <v>263055</v>
      </c>
      <c r="B1000" s="5" t="s">
        <v>284</v>
      </c>
      <c r="C1000" s="6" t="str">
        <f t="shared" si="16"/>
        <v>SUBCUENTA</v>
      </c>
    </row>
    <row r="1001" spans="1:3" x14ac:dyDescent="0.25">
      <c r="A1001" s="13">
        <v>263060</v>
      </c>
      <c r="B1001" s="5" t="s">
        <v>270</v>
      </c>
      <c r="C1001" s="6" t="str">
        <f t="shared" si="16"/>
        <v>SUBCUENTA</v>
      </c>
    </row>
    <row r="1002" spans="1:3" x14ac:dyDescent="0.25">
      <c r="A1002" s="13">
        <v>263065</v>
      </c>
      <c r="B1002" s="5" t="s">
        <v>366</v>
      </c>
      <c r="C1002" s="6" t="str">
        <f t="shared" si="16"/>
        <v>SUBCUENTA</v>
      </c>
    </row>
    <row r="1003" spans="1:3" x14ac:dyDescent="0.25">
      <c r="A1003" s="13">
        <v>263070</v>
      </c>
      <c r="B1003" s="5" t="s">
        <v>253</v>
      </c>
      <c r="C1003" s="6" t="str">
        <f t="shared" si="16"/>
        <v>SUBCUENTA</v>
      </c>
    </row>
    <row r="1004" spans="1:3" x14ac:dyDescent="0.25">
      <c r="A1004" s="13">
        <v>263075</v>
      </c>
      <c r="B1004" s="5" t="s">
        <v>369</v>
      </c>
      <c r="C1004" s="6" t="str">
        <f t="shared" si="16"/>
        <v>SUBCUENTA</v>
      </c>
    </row>
    <row r="1005" spans="1:3" x14ac:dyDescent="0.25">
      <c r="A1005" s="13">
        <v>263080</v>
      </c>
      <c r="B1005" s="5" t="s">
        <v>629</v>
      </c>
      <c r="C1005" s="6" t="str">
        <f t="shared" si="16"/>
        <v>SUBCUENTA</v>
      </c>
    </row>
    <row r="1006" spans="1:3" x14ac:dyDescent="0.25">
      <c r="A1006" s="13">
        <v>263085</v>
      </c>
      <c r="B1006" s="5" t="s">
        <v>272</v>
      </c>
      <c r="C1006" s="6" t="str">
        <f t="shared" si="16"/>
        <v>SUBCUENTA</v>
      </c>
    </row>
    <row r="1007" spans="1:3" x14ac:dyDescent="0.25">
      <c r="A1007" s="13">
        <v>263095</v>
      </c>
      <c r="B1007" s="5" t="s">
        <v>58</v>
      </c>
      <c r="C1007" s="6" t="str">
        <f t="shared" si="16"/>
        <v>SUBCUENTA</v>
      </c>
    </row>
    <row r="1008" spans="1:3" x14ac:dyDescent="0.25">
      <c r="A1008" s="13">
        <v>2635</v>
      </c>
      <c r="B1008" s="5" t="s">
        <v>630</v>
      </c>
      <c r="C1008" s="6" t="str">
        <f t="shared" si="16"/>
        <v>CUENTA</v>
      </c>
    </row>
    <row r="1009" spans="1:3" x14ac:dyDescent="0.25">
      <c r="A1009" s="13">
        <v>263505</v>
      </c>
      <c r="B1009" s="5" t="s">
        <v>631</v>
      </c>
      <c r="C1009" s="6" t="str">
        <f t="shared" si="16"/>
        <v>SUBCUENTA</v>
      </c>
    </row>
    <row r="1010" spans="1:3" x14ac:dyDescent="0.25">
      <c r="A1010" s="13">
        <v>263510</v>
      </c>
      <c r="B1010" s="5" t="s">
        <v>632</v>
      </c>
      <c r="C1010" s="6" t="str">
        <f t="shared" si="16"/>
        <v>SUBCUENTA</v>
      </c>
    </row>
    <row r="1011" spans="1:3" x14ac:dyDescent="0.25">
      <c r="A1011" s="13">
        <v>263515</v>
      </c>
      <c r="B1011" s="5" t="s">
        <v>633</v>
      </c>
      <c r="C1011" s="6" t="str">
        <f t="shared" si="16"/>
        <v>SUBCUENTA</v>
      </c>
    </row>
    <row r="1012" spans="1:3" x14ac:dyDescent="0.25">
      <c r="A1012" s="13">
        <v>263520</v>
      </c>
      <c r="B1012" s="5" t="s">
        <v>634</v>
      </c>
      <c r="C1012" s="6" t="str">
        <f t="shared" si="16"/>
        <v>SUBCUENTA</v>
      </c>
    </row>
    <row r="1013" spans="1:3" x14ac:dyDescent="0.25">
      <c r="A1013" s="13">
        <v>263525</v>
      </c>
      <c r="B1013" s="5" t="s">
        <v>635</v>
      </c>
      <c r="C1013" s="6" t="str">
        <f t="shared" si="16"/>
        <v>SUBCUENTA</v>
      </c>
    </row>
    <row r="1014" spans="1:3" x14ac:dyDescent="0.25">
      <c r="A1014" s="13">
        <v>263530</v>
      </c>
      <c r="B1014" s="5" t="s">
        <v>636</v>
      </c>
      <c r="C1014" s="6" t="str">
        <f t="shared" si="16"/>
        <v>SUBCUENTA</v>
      </c>
    </row>
    <row r="1015" spans="1:3" x14ac:dyDescent="0.25">
      <c r="A1015" s="13">
        <v>263535</v>
      </c>
      <c r="B1015" s="5" t="s">
        <v>637</v>
      </c>
      <c r="C1015" s="6" t="str">
        <f t="shared" si="16"/>
        <v>SUBCUENTA</v>
      </c>
    </row>
    <row r="1016" spans="1:3" x14ac:dyDescent="0.25">
      <c r="A1016" s="13">
        <v>263540</v>
      </c>
      <c r="B1016" s="5" t="s">
        <v>638</v>
      </c>
      <c r="C1016" s="6" t="str">
        <f t="shared" si="16"/>
        <v>SUBCUENTA</v>
      </c>
    </row>
    <row r="1017" spans="1:3" x14ac:dyDescent="0.25">
      <c r="A1017" s="13">
        <v>263595</v>
      </c>
      <c r="B1017" s="5" t="s">
        <v>63</v>
      </c>
      <c r="C1017" s="6" t="str">
        <f t="shared" si="16"/>
        <v>SUBCUENTA</v>
      </c>
    </row>
    <row r="1018" spans="1:3" x14ac:dyDescent="0.25">
      <c r="A1018" s="13">
        <v>2640</v>
      </c>
      <c r="B1018" s="5" t="s">
        <v>639</v>
      </c>
      <c r="C1018" s="6" t="str">
        <f t="shared" si="16"/>
        <v>CUENTA</v>
      </c>
    </row>
    <row r="1019" spans="1:3" ht="25.5" x14ac:dyDescent="0.25">
      <c r="A1019" s="13" t="s">
        <v>640</v>
      </c>
      <c r="B1019" s="5"/>
      <c r="C1019" s="6" t="str">
        <f t="shared" si="16"/>
        <v/>
      </c>
    </row>
    <row r="1020" spans="1:3" x14ac:dyDescent="0.25">
      <c r="A1020" s="13">
        <v>2695</v>
      </c>
      <c r="B1020" s="5" t="s">
        <v>641</v>
      </c>
      <c r="C1020" s="6" t="str">
        <f t="shared" si="16"/>
        <v>CUENTA</v>
      </c>
    </row>
    <row r="1021" spans="1:3" x14ac:dyDescent="0.25">
      <c r="A1021" s="13">
        <v>269505</v>
      </c>
      <c r="B1021" s="5" t="s">
        <v>642</v>
      </c>
      <c r="C1021" s="6" t="str">
        <f t="shared" si="16"/>
        <v>SUBCUENTA</v>
      </c>
    </row>
    <row r="1022" spans="1:3" x14ac:dyDescent="0.25">
      <c r="A1022" s="13">
        <v>269510</v>
      </c>
      <c r="B1022" s="5" t="s">
        <v>643</v>
      </c>
      <c r="C1022" s="6" t="str">
        <f t="shared" si="16"/>
        <v>SUBCUENTA</v>
      </c>
    </row>
    <row r="1023" spans="1:3" x14ac:dyDescent="0.25">
      <c r="A1023" s="13">
        <v>269515</v>
      </c>
      <c r="B1023" s="5" t="s">
        <v>644</v>
      </c>
      <c r="C1023" s="6" t="str">
        <f t="shared" si="16"/>
        <v>SUBCUENTA</v>
      </c>
    </row>
    <row r="1024" spans="1:3" x14ac:dyDescent="0.25">
      <c r="A1024" s="13">
        <v>269520</v>
      </c>
      <c r="B1024" s="5" t="s">
        <v>645</v>
      </c>
      <c r="C1024" s="6" t="str">
        <f t="shared" si="16"/>
        <v>SUBCUENTA</v>
      </c>
    </row>
    <row r="1025" spans="1:3" x14ac:dyDescent="0.25">
      <c r="A1025" s="13">
        <v>269525</v>
      </c>
      <c r="B1025" s="5" t="s">
        <v>646</v>
      </c>
      <c r="C1025" s="6" t="str">
        <f t="shared" si="16"/>
        <v>SUBCUENTA</v>
      </c>
    </row>
    <row r="1026" spans="1:3" x14ac:dyDescent="0.25">
      <c r="A1026" s="13">
        <v>269530</v>
      </c>
      <c r="B1026" s="5" t="s">
        <v>647</v>
      </c>
      <c r="C1026" s="6" t="str">
        <f t="shared" si="16"/>
        <v>SUBCUENTA</v>
      </c>
    </row>
    <row r="1027" spans="1:3" x14ac:dyDescent="0.25">
      <c r="A1027" s="13">
        <v>269535</v>
      </c>
      <c r="B1027" s="5" t="s">
        <v>648</v>
      </c>
      <c r="C1027" s="6" t="str">
        <f t="shared" si="16"/>
        <v>SUBCUENTA</v>
      </c>
    </row>
    <row r="1028" spans="1:3" x14ac:dyDescent="0.25">
      <c r="A1028" s="13">
        <v>269540</v>
      </c>
      <c r="B1028" s="5" t="s">
        <v>649</v>
      </c>
      <c r="C1028" s="6" t="str">
        <f t="shared" si="16"/>
        <v>SUBCUENTA</v>
      </c>
    </row>
    <row r="1029" spans="1:3" x14ac:dyDescent="0.25">
      <c r="A1029" s="13">
        <v>269595</v>
      </c>
      <c r="B1029" s="5" t="s">
        <v>63</v>
      </c>
      <c r="C1029" s="6" t="str">
        <f t="shared" si="16"/>
        <v>SUBCUENTA</v>
      </c>
    </row>
    <row r="1030" spans="1:3" x14ac:dyDescent="0.25">
      <c r="A1030" s="13">
        <v>27</v>
      </c>
      <c r="B1030" s="5" t="s">
        <v>414</v>
      </c>
      <c r="C1030" s="6" t="str">
        <f t="shared" si="16"/>
        <v>GRUPO</v>
      </c>
    </row>
    <row r="1031" spans="1:3" x14ac:dyDescent="0.25">
      <c r="A1031" s="13">
        <v>2705</v>
      </c>
      <c r="B1031" s="5" t="s">
        <v>650</v>
      </c>
      <c r="C1031" s="6" t="str">
        <f t="shared" si="16"/>
        <v>CUENTA</v>
      </c>
    </row>
    <row r="1032" spans="1:3" x14ac:dyDescent="0.25">
      <c r="A1032" s="13">
        <v>270505</v>
      </c>
      <c r="B1032" s="5" t="s">
        <v>168</v>
      </c>
      <c r="C1032" s="6" t="str">
        <f t="shared" si="16"/>
        <v>SUBCUENTA</v>
      </c>
    </row>
    <row r="1033" spans="1:3" x14ac:dyDescent="0.25">
      <c r="A1033" s="13">
        <v>270510</v>
      </c>
      <c r="B1033" s="5" t="s">
        <v>169</v>
      </c>
      <c r="C1033" s="6" t="str">
        <f t="shared" si="16"/>
        <v>SUBCUENTA</v>
      </c>
    </row>
    <row r="1034" spans="1:3" x14ac:dyDescent="0.25">
      <c r="A1034" s="13">
        <v>270515</v>
      </c>
      <c r="B1034" s="5" t="s">
        <v>172</v>
      </c>
      <c r="C1034" s="6" t="str">
        <f t="shared" si="16"/>
        <v>SUBCUENTA</v>
      </c>
    </row>
    <row r="1035" spans="1:3" x14ac:dyDescent="0.25">
      <c r="A1035" s="13">
        <v>270520</v>
      </c>
      <c r="B1035" s="5" t="s">
        <v>170</v>
      </c>
      <c r="C1035" s="6" t="str">
        <f t="shared" si="16"/>
        <v>SUBCUENTA</v>
      </c>
    </row>
    <row r="1036" spans="1:3" x14ac:dyDescent="0.25">
      <c r="A1036" s="13">
        <v>270525</v>
      </c>
      <c r="B1036" s="5" t="s">
        <v>503</v>
      </c>
      <c r="C1036" s="6" t="str">
        <f t="shared" si="16"/>
        <v>SUBCUENTA</v>
      </c>
    </row>
    <row r="1037" spans="1:3" x14ac:dyDescent="0.25">
      <c r="A1037" s="13">
        <v>270530</v>
      </c>
      <c r="B1037" s="5" t="s">
        <v>651</v>
      </c>
      <c r="C1037" s="6" t="str">
        <f t="shared" si="16"/>
        <v>SUBCUENTA</v>
      </c>
    </row>
    <row r="1038" spans="1:3" x14ac:dyDescent="0.25">
      <c r="A1038" s="13">
        <v>270535</v>
      </c>
      <c r="B1038" s="5" t="s">
        <v>505</v>
      </c>
      <c r="C1038" s="6" t="str">
        <f t="shared" si="16"/>
        <v>SUBCUENTA</v>
      </c>
    </row>
    <row r="1039" spans="1:3" x14ac:dyDescent="0.25">
      <c r="A1039" s="13">
        <v>270540</v>
      </c>
      <c r="B1039" s="5" t="s">
        <v>652</v>
      </c>
      <c r="C1039" s="6" t="str">
        <f t="shared" si="16"/>
        <v>SUBCUENTA</v>
      </c>
    </row>
    <row r="1040" spans="1:3" x14ac:dyDescent="0.25">
      <c r="A1040" s="13">
        <v>270545</v>
      </c>
      <c r="B1040" s="5" t="s">
        <v>653</v>
      </c>
      <c r="C1040" s="6" t="str">
        <f t="shared" si="16"/>
        <v>SUBCUENTA</v>
      </c>
    </row>
    <row r="1041" spans="1:3" x14ac:dyDescent="0.25">
      <c r="A1041" s="13">
        <v>270550</v>
      </c>
      <c r="B1041" s="5" t="s">
        <v>654</v>
      </c>
      <c r="C1041" s="6" t="str">
        <f t="shared" si="16"/>
        <v>SUBCUENTA</v>
      </c>
    </row>
    <row r="1042" spans="1:3" x14ac:dyDescent="0.25">
      <c r="A1042" s="13">
        <v>270595</v>
      </c>
      <c r="B1042" s="5" t="s">
        <v>58</v>
      </c>
      <c r="C1042" s="6" t="str">
        <f t="shared" si="16"/>
        <v>SUBCUENTA</v>
      </c>
    </row>
    <row r="1043" spans="1:3" x14ac:dyDescent="0.25">
      <c r="A1043" s="13">
        <v>2710</v>
      </c>
      <c r="B1043" s="5" t="s">
        <v>655</v>
      </c>
      <c r="C1043" s="6" t="str">
        <f t="shared" si="16"/>
        <v>CUENTA</v>
      </c>
    </row>
    <row r="1044" spans="1:3" x14ac:dyDescent="0.25">
      <c r="A1044" s="13">
        <v>271005</v>
      </c>
      <c r="B1044" s="5" t="s">
        <v>656</v>
      </c>
      <c r="C1044" s="6" t="str">
        <f t="shared" si="16"/>
        <v>SUBCUENTA</v>
      </c>
    </row>
    <row r="1045" spans="1:3" x14ac:dyDescent="0.25">
      <c r="A1045" s="13">
        <v>2715</v>
      </c>
      <c r="B1045" s="5" t="s">
        <v>657</v>
      </c>
      <c r="C1045" s="6" t="str">
        <f t="shared" si="16"/>
        <v>CUENTA</v>
      </c>
    </row>
    <row r="1046" spans="1:3" ht="25.5" x14ac:dyDescent="0.25">
      <c r="A1046" s="13" t="s">
        <v>658</v>
      </c>
      <c r="B1046" s="5"/>
      <c r="C1046" s="6" t="str">
        <f t="shared" si="16"/>
        <v/>
      </c>
    </row>
    <row r="1047" spans="1:3" x14ac:dyDescent="0.25">
      <c r="A1047" s="13">
        <v>2720</v>
      </c>
      <c r="B1047" s="5" t="s">
        <v>659</v>
      </c>
      <c r="C1047" s="6" t="str">
        <f t="shared" si="16"/>
        <v>CUENTA</v>
      </c>
    </row>
    <row r="1048" spans="1:3" ht="25.5" x14ac:dyDescent="0.25">
      <c r="A1048" s="13" t="s">
        <v>660</v>
      </c>
      <c r="B1048" s="5"/>
      <c r="C1048" s="6" t="str">
        <f t="shared" si="16"/>
        <v/>
      </c>
    </row>
    <row r="1049" spans="1:3" x14ac:dyDescent="0.25">
      <c r="A1049" s="13">
        <v>2725</v>
      </c>
      <c r="B1049" s="5" t="s">
        <v>661</v>
      </c>
      <c r="C1049" s="6" t="str">
        <f t="shared" si="16"/>
        <v>CUENTA</v>
      </c>
    </row>
    <row r="1050" spans="1:3" x14ac:dyDescent="0.25">
      <c r="A1050" s="13">
        <v>272505</v>
      </c>
      <c r="B1050" s="5" t="s">
        <v>662</v>
      </c>
      <c r="C1050" s="6" t="str">
        <f t="shared" si="16"/>
        <v>SUBCUENTA</v>
      </c>
    </row>
    <row r="1051" spans="1:3" x14ac:dyDescent="0.25">
      <c r="A1051" s="13">
        <v>272595</v>
      </c>
      <c r="B1051" s="5" t="s">
        <v>451</v>
      </c>
      <c r="C1051" s="6" t="str">
        <f t="shared" si="16"/>
        <v>SUBCUENTA</v>
      </c>
    </row>
    <row r="1052" spans="1:3" x14ac:dyDescent="0.25">
      <c r="A1052" s="13">
        <v>272599</v>
      </c>
      <c r="B1052" s="5" t="s">
        <v>51</v>
      </c>
      <c r="C1052" s="6" t="str">
        <f t="shared" si="16"/>
        <v>SUBCUENTA</v>
      </c>
    </row>
    <row r="1053" spans="1:3" x14ac:dyDescent="0.25">
      <c r="A1053" s="13">
        <v>28</v>
      </c>
      <c r="B1053" s="5" t="s">
        <v>663</v>
      </c>
      <c r="C1053" s="6" t="str">
        <f t="shared" si="16"/>
        <v>GRUPO</v>
      </c>
    </row>
    <row r="1054" spans="1:3" x14ac:dyDescent="0.25">
      <c r="A1054" s="13">
        <v>2805</v>
      </c>
      <c r="B1054" s="5" t="s">
        <v>664</v>
      </c>
      <c r="C1054" s="6" t="str">
        <f t="shared" si="16"/>
        <v>CUENTA</v>
      </c>
    </row>
    <row r="1055" spans="1:3" x14ac:dyDescent="0.25">
      <c r="A1055" s="13">
        <v>280505</v>
      </c>
      <c r="B1055" s="5" t="s">
        <v>665</v>
      </c>
      <c r="C1055" s="6" t="str">
        <f t="shared" ref="C1055:C1120" si="17">IF(LEN(A1055)=1,"CLASE",IF(LEN(A1055)=2,"GRUPO",IF(LEN(A1055)=4,"CUENTA",IF(LEN(A1055)=6,"SUBCUENTA",""))))</f>
        <v>SUBCUENTA</v>
      </c>
    </row>
    <row r="1056" spans="1:3" x14ac:dyDescent="0.25">
      <c r="A1056" s="13">
        <v>280510</v>
      </c>
      <c r="B1056" s="5" t="s">
        <v>666</v>
      </c>
      <c r="C1056" s="6" t="str">
        <f t="shared" si="17"/>
        <v>SUBCUENTA</v>
      </c>
    </row>
    <row r="1057" spans="1:3" x14ac:dyDescent="0.25">
      <c r="A1057" s="13">
        <v>280515</v>
      </c>
      <c r="B1057" s="5" t="s">
        <v>667</v>
      </c>
      <c r="C1057" s="6" t="str">
        <f t="shared" si="17"/>
        <v>SUBCUENTA</v>
      </c>
    </row>
    <row r="1058" spans="1:3" x14ac:dyDescent="0.25">
      <c r="A1058" s="13">
        <v>280595</v>
      </c>
      <c r="B1058" s="5" t="s">
        <v>58</v>
      </c>
      <c r="C1058" s="6" t="str">
        <f t="shared" si="17"/>
        <v>SUBCUENTA</v>
      </c>
    </row>
    <row r="1059" spans="1:3" x14ac:dyDescent="0.25">
      <c r="A1059" s="13">
        <v>2810</v>
      </c>
      <c r="B1059" s="5" t="s">
        <v>668</v>
      </c>
      <c r="C1059" s="6" t="str">
        <f t="shared" si="17"/>
        <v>CUENTA</v>
      </c>
    </row>
    <row r="1060" spans="1:3" x14ac:dyDescent="0.25">
      <c r="A1060" s="13">
        <v>281005</v>
      </c>
      <c r="B1060" s="5" t="s">
        <v>669</v>
      </c>
      <c r="C1060" s="6" t="str">
        <f t="shared" si="17"/>
        <v>SUBCUENTA</v>
      </c>
    </row>
    <row r="1061" spans="1:3" x14ac:dyDescent="0.25">
      <c r="A1061" s="13">
        <v>281010</v>
      </c>
      <c r="B1061" s="5" t="s">
        <v>670</v>
      </c>
      <c r="C1061" s="6" t="str">
        <f t="shared" si="17"/>
        <v>SUBCUENTA</v>
      </c>
    </row>
    <row r="1062" spans="1:3" x14ac:dyDescent="0.25">
      <c r="A1062" s="13">
        <v>281015</v>
      </c>
      <c r="B1062" s="5" t="s">
        <v>671</v>
      </c>
      <c r="C1062" s="6" t="str">
        <f t="shared" si="17"/>
        <v>SUBCUENTA</v>
      </c>
    </row>
    <row r="1063" spans="1:3" x14ac:dyDescent="0.25">
      <c r="A1063" s="13">
        <v>281020</v>
      </c>
      <c r="B1063" s="5" t="s">
        <v>672</v>
      </c>
      <c r="C1063" s="6" t="str">
        <f t="shared" si="17"/>
        <v>SUBCUENTA</v>
      </c>
    </row>
    <row r="1064" spans="1:3" x14ac:dyDescent="0.25">
      <c r="A1064" s="13">
        <v>281025</v>
      </c>
      <c r="B1064" s="5" t="s">
        <v>673</v>
      </c>
      <c r="C1064" s="6" t="str">
        <f t="shared" si="17"/>
        <v>SUBCUENTA</v>
      </c>
    </row>
    <row r="1065" spans="1:3" x14ac:dyDescent="0.25">
      <c r="A1065" s="13">
        <v>281030</v>
      </c>
      <c r="B1065" s="5" t="s">
        <v>674</v>
      </c>
      <c r="C1065" s="6" t="str">
        <f t="shared" si="17"/>
        <v>SUBCUENTA</v>
      </c>
    </row>
    <row r="1066" spans="1:3" x14ac:dyDescent="0.25">
      <c r="A1066" s="13">
        <v>281035</v>
      </c>
      <c r="B1066" s="5" t="s">
        <v>675</v>
      </c>
      <c r="C1066" s="6" t="str">
        <f t="shared" si="17"/>
        <v>SUBCUENTA</v>
      </c>
    </row>
    <row r="1067" spans="1:3" x14ac:dyDescent="0.25">
      <c r="A1067" s="13">
        <v>281095</v>
      </c>
      <c r="B1067" s="5" t="s">
        <v>58</v>
      </c>
      <c r="C1067" s="6" t="str">
        <f t="shared" si="17"/>
        <v>SUBCUENTA</v>
      </c>
    </row>
    <row r="1068" spans="1:3" x14ac:dyDescent="0.25">
      <c r="A1068" s="13">
        <v>2815</v>
      </c>
      <c r="B1068" s="5" t="s">
        <v>676</v>
      </c>
      <c r="C1068" s="6" t="str">
        <f t="shared" si="17"/>
        <v>CUENTA</v>
      </c>
    </row>
    <row r="1069" spans="1:3" x14ac:dyDescent="0.25">
      <c r="A1069" s="13">
        <v>281505</v>
      </c>
      <c r="B1069" s="5" t="s">
        <v>677</v>
      </c>
      <c r="C1069" s="6" t="str">
        <f t="shared" si="17"/>
        <v>SUBCUENTA</v>
      </c>
    </row>
    <row r="1070" spans="1:3" x14ac:dyDescent="0.25">
      <c r="A1070" s="13">
        <v>281510</v>
      </c>
      <c r="B1070" s="5" t="s">
        <v>678</v>
      </c>
      <c r="C1070" s="6" t="str">
        <f t="shared" si="17"/>
        <v>SUBCUENTA</v>
      </c>
    </row>
    <row r="1071" spans="1:3" x14ac:dyDescent="0.25">
      <c r="A1071" s="13">
        <v>2820</v>
      </c>
      <c r="B1071" s="5" t="s">
        <v>147</v>
      </c>
      <c r="C1071" s="6" t="str">
        <f t="shared" si="17"/>
        <v>CUENTA</v>
      </c>
    </row>
    <row r="1072" spans="1:3" ht="25.5" x14ac:dyDescent="0.25">
      <c r="A1072" s="13" t="s">
        <v>679</v>
      </c>
      <c r="B1072" s="5"/>
      <c r="C1072" s="6" t="str">
        <f t="shared" si="17"/>
        <v/>
      </c>
    </row>
    <row r="1073" spans="1:3" x14ac:dyDescent="0.25">
      <c r="A1073" s="13">
        <v>2825</v>
      </c>
      <c r="B1073" s="5" t="s">
        <v>680</v>
      </c>
      <c r="C1073" s="6" t="str">
        <f t="shared" si="17"/>
        <v>CUENTA</v>
      </c>
    </row>
    <row r="1074" spans="1:3" x14ac:dyDescent="0.25">
      <c r="A1074" s="13">
        <v>282505</v>
      </c>
      <c r="B1074" s="5" t="s">
        <v>681</v>
      </c>
      <c r="C1074" s="6" t="str">
        <f t="shared" si="17"/>
        <v>SUBCUENTA</v>
      </c>
    </row>
    <row r="1075" spans="1:3" x14ac:dyDescent="0.25">
      <c r="A1075" s="13">
        <v>282510</v>
      </c>
      <c r="B1075" s="5" t="s">
        <v>682</v>
      </c>
      <c r="C1075" s="6" t="str">
        <f t="shared" si="17"/>
        <v>SUBCUENTA</v>
      </c>
    </row>
    <row r="1076" spans="1:3" x14ac:dyDescent="0.25">
      <c r="A1076" s="13">
        <v>282515</v>
      </c>
      <c r="B1076" s="5" t="s">
        <v>683</v>
      </c>
      <c r="C1076" s="6" t="str">
        <f t="shared" si="17"/>
        <v>SUBCUENTA</v>
      </c>
    </row>
    <row r="1077" spans="1:3" x14ac:dyDescent="0.25">
      <c r="A1077" s="13">
        <v>2830</v>
      </c>
      <c r="B1077" s="5" t="s">
        <v>537</v>
      </c>
      <c r="C1077" s="6" t="str">
        <f t="shared" si="17"/>
        <v>CUENTA</v>
      </c>
    </row>
    <row r="1078" spans="1:3" x14ac:dyDescent="0.25">
      <c r="A1078" s="13">
        <v>283005</v>
      </c>
      <c r="B1078" s="5" t="s">
        <v>684</v>
      </c>
      <c r="C1078" s="6" t="str">
        <f t="shared" si="17"/>
        <v>SUBCUENTA</v>
      </c>
    </row>
    <row r="1079" spans="1:3" x14ac:dyDescent="0.25">
      <c r="A1079" s="13">
        <v>283010</v>
      </c>
      <c r="B1079" s="5" t="s">
        <v>685</v>
      </c>
      <c r="C1079" s="6" t="str">
        <f t="shared" si="17"/>
        <v>SUBCUENTA</v>
      </c>
    </row>
    <row r="1080" spans="1:3" x14ac:dyDescent="0.25">
      <c r="A1080" s="13">
        <v>2835</v>
      </c>
      <c r="B1080" s="5" t="s">
        <v>686</v>
      </c>
      <c r="C1080" s="6" t="str">
        <f t="shared" si="17"/>
        <v>CUENTA</v>
      </c>
    </row>
    <row r="1081" spans="1:3" x14ac:dyDescent="0.25">
      <c r="A1081" s="13">
        <v>283505</v>
      </c>
      <c r="B1081" s="5" t="s">
        <v>687</v>
      </c>
      <c r="C1081" s="6" t="str">
        <f t="shared" si="17"/>
        <v>SUBCUENTA</v>
      </c>
    </row>
    <row r="1082" spans="1:3" x14ac:dyDescent="0.25">
      <c r="A1082" s="13">
        <v>283510</v>
      </c>
      <c r="B1082" s="5" t="s">
        <v>688</v>
      </c>
      <c r="C1082" s="6" t="str">
        <f t="shared" si="17"/>
        <v>SUBCUENTA</v>
      </c>
    </row>
    <row r="1083" spans="1:3" x14ac:dyDescent="0.25">
      <c r="A1083" s="13">
        <v>2840</v>
      </c>
      <c r="B1083" s="5" t="s">
        <v>106</v>
      </c>
      <c r="C1083" s="6" t="str">
        <f t="shared" si="17"/>
        <v>CUENTA</v>
      </c>
    </row>
    <row r="1084" spans="1:3" ht="25.5" x14ac:dyDescent="0.25">
      <c r="A1084" s="13" t="s">
        <v>689</v>
      </c>
      <c r="B1084" s="5"/>
      <c r="C1084" s="6" t="str">
        <f t="shared" si="17"/>
        <v/>
      </c>
    </row>
    <row r="1085" spans="1:3" x14ac:dyDescent="0.25">
      <c r="A1085" s="13">
        <v>2895</v>
      </c>
      <c r="B1085" s="5" t="s">
        <v>451</v>
      </c>
      <c r="C1085" s="6" t="str">
        <f t="shared" si="17"/>
        <v>CUENTA</v>
      </c>
    </row>
    <row r="1086" spans="1:3" x14ac:dyDescent="0.25">
      <c r="A1086" s="13">
        <v>289505</v>
      </c>
      <c r="B1086" s="5" t="s">
        <v>690</v>
      </c>
      <c r="C1086" s="6" t="str">
        <f t="shared" si="17"/>
        <v>SUBCUENTA</v>
      </c>
    </row>
    <row r="1087" spans="1:3" x14ac:dyDescent="0.25">
      <c r="A1087" s="13">
        <v>289510</v>
      </c>
      <c r="B1087" s="5" t="s">
        <v>691</v>
      </c>
      <c r="C1087" s="6" t="str">
        <f t="shared" si="17"/>
        <v>SUBCUENTA</v>
      </c>
    </row>
    <row r="1088" spans="1:3" x14ac:dyDescent="0.25">
      <c r="A1088" s="13">
        <v>289515</v>
      </c>
      <c r="B1088" s="5" t="s">
        <v>692</v>
      </c>
      <c r="C1088" s="6" t="str">
        <f t="shared" si="17"/>
        <v>SUBCUENTA</v>
      </c>
    </row>
    <row r="1089" spans="1:3" x14ac:dyDescent="0.25">
      <c r="A1089" s="13">
        <v>29</v>
      </c>
      <c r="B1089" s="5" t="s">
        <v>693</v>
      </c>
      <c r="C1089" s="6" t="str">
        <f t="shared" si="17"/>
        <v>GRUPO</v>
      </c>
    </row>
    <row r="1090" spans="1:3" x14ac:dyDescent="0.25">
      <c r="A1090" s="13">
        <v>2905</v>
      </c>
      <c r="B1090" s="5" t="s">
        <v>694</v>
      </c>
      <c r="C1090" s="6" t="str">
        <f t="shared" si="17"/>
        <v>CUENTA</v>
      </c>
    </row>
    <row r="1091" spans="1:3" x14ac:dyDescent="0.25">
      <c r="A1091" s="13">
        <v>290505</v>
      </c>
      <c r="B1091" s="5" t="s">
        <v>695</v>
      </c>
      <c r="C1091" s="6" t="str">
        <f t="shared" si="17"/>
        <v>SUBCUENTA</v>
      </c>
    </row>
    <row r="1092" spans="1:3" x14ac:dyDescent="0.25">
      <c r="A1092" s="13">
        <v>290510</v>
      </c>
      <c r="B1092" s="5" t="s">
        <v>696</v>
      </c>
      <c r="C1092" s="6" t="str">
        <f t="shared" si="17"/>
        <v>SUBCUENTA</v>
      </c>
    </row>
    <row r="1093" spans="1:3" x14ac:dyDescent="0.25">
      <c r="A1093" s="13">
        <v>2910</v>
      </c>
      <c r="B1093" s="5" t="s">
        <v>697</v>
      </c>
      <c r="C1093" s="6" t="str">
        <f t="shared" si="17"/>
        <v>CUENTA</v>
      </c>
    </row>
    <row r="1094" spans="1:3" ht="25.5" x14ac:dyDescent="0.25">
      <c r="A1094" s="13" t="s">
        <v>698</v>
      </c>
      <c r="B1094" s="5"/>
      <c r="C1094" s="6" t="str">
        <f t="shared" si="17"/>
        <v/>
      </c>
    </row>
    <row r="1095" spans="1:3" x14ac:dyDescent="0.25">
      <c r="A1095" s="13">
        <v>2915</v>
      </c>
      <c r="B1095" s="5" t="s">
        <v>74</v>
      </c>
      <c r="C1095" s="6" t="str">
        <f t="shared" si="17"/>
        <v>CUENTA</v>
      </c>
    </row>
    <row r="1096" spans="1:3" ht="25.5" x14ac:dyDescent="0.25">
      <c r="A1096" s="13" t="s">
        <v>699</v>
      </c>
      <c r="B1096" s="5"/>
      <c r="C1096" s="6" t="str">
        <f t="shared" si="17"/>
        <v/>
      </c>
    </row>
    <row r="1097" spans="1:3" x14ac:dyDescent="0.25">
      <c r="A1097" s="13">
        <v>3</v>
      </c>
      <c r="B1097" s="5" t="s">
        <v>700</v>
      </c>
      <c r="C1097" s="6" t="str">
        <f t="shared" si="17"/>
        <v>CLASE</v>
      </c>
    </row>
    <row r="1098" spans="1:3" x14ac:dyDescent="0.25">
      <c r="A1098" s="13">
        <v>31</v>
      </c>
      <c r="B1098" s="5" t="s">
        <v>701</v>
      </c>
      <c r="C1098" s="6" t="str">
        <f t="shared" si="17"/>
        <v>GRUPO</v>
      </c>
    </row>
    <row r="1099" spans="1:3" x14ac:dyDescent="0.25">
      <c r="A1099" s="13">
        <v>3105</v>
      </c>
      <c r="B1099" s="5" t="s">
        <v>702</v>
      </c>
      <c r="C1099" s="6" t="str">
        <f t="shared" si="17"/>
        <v>CUENTA</v>
      </c>
    </row>
    <row r="1100" spans="1:3" x14ac:dyDescent="0.25">
      <c r="A1100" s="13">
        <v>310505</v>
      </c>
      <c r="B1100" s="5" t="s">
        <v>703</v>
      </c>
      <c r="C1100" s="6" t="str">
        <f t="shared" si="17"/>
        <v>SUBCUENTA</v>
      </c>
    </row>
    <row r="1101" spans="1:3" x14ac:dyDescent="0.25">
      <c r="A1101" s="13">
        <v>310510</v>
      </c>
      <c r="B1101" s="5" t="s">
        <v>704</v>
      </c>
      <c r="C1101" s="6" t="str">
        <f t="shared" si="17"/>
        <v>SUBCUENTA</v>
      </c>
    </row>
    <row r="1102" spans="1:3" x14ac:dyDescent="0.25">
      <c r="A1102" s="13">
        <v>310515</v>
      </c>
      <c r="B1102" s="5" t="s">
        <v>705</v>
      </c>
      <c r="C1102" s="6" t="str">
        <f t="shared" si="17"/>
        <v>SUBCUENTA</v>
      </c>
    </row>
    <row r="1103" spans="1:3" x14ac:dyDescent="0.25">
      <c r="A1103" s="17">
        <v>31051501</v>
      </c>
      <c r="B1103" s="5" t="s">
        <v>1552</v>
      </c>
      <c r="C1103" s="6"/>
    </row>
    <row r="1104" spans="1:3" x14ac:dyDescent="0.25">
      <c r="A1104" s="17">
        <v>31051502</v>
      </c>
      <c r="B1104" s="5" t="s">
        <v>1551</v>
      </c>
      <c r="C1104" s="6"/>
    </row>
    <row r="1105" spans="1:3" x14ac:dyDescent="0.25">
      <c r="A1105" s="13">
        <v>3110</v>
      </c>
      <c r="B1105" s="5" t="s">
        <v>706</v>
      </c>
      <c r="C1105" s="6" t="str">
        <f t="shared" si="17"/>
        <v>CUENTA</v>
      </c>
    </row>
    <row r="1106" spans="1:3" x14ac:dyDescent="0.25">
      <c r="A1106" s="13">
        <v>311005</v>
      </c>
      <c r="B1106" s="5" t="s">
        <v>707</v>
      </c>
      <c r="C1106" s="6" t="str">
        <f t="shared" si="17"/>
        <v>SUBCUENTA</v>
      </c>
    </row>
    <row r="1107" spans="1:3" x14ac:dyDescent="0.25">
      <c r="A1107" s="13">
        <v>311010</v>
      </c>
      <c r="B1107" s="5" t="s">
        <v>708</v>
      </c>
      <c r="C1107" s="6" t="str">
        <f t="shared" si="17"/>
        <v>SUBCUENTA</v>
      </c>
    </row>
    <row r="1108" spans="1:3" x14ac:dyDescent="0.25">
      <c r="A1108" s="13">
        <v>3115</v>
      </c>
      <c r="B1108" s="5" t="s">
        <v>709</v>
      </c>
      <c r="C1108" s="6" t="str">
        <f t="shared" si="17"/>
        <v>CUENTA</v>
      </c>
    </row>
    <row r="1109" spans="1:3" x14ac:dyDescent="0.25">
      <c r="A1109" s="13">
        <v>311505</v>
      </c>
      <c r="B1109" s="5" t="s">
        <v>52</v>
      </c>
      <c r="C1109" s="6" t="str">
        <f t="shared" si="17"/>
        <v>SUBCUENTA</v>
      </c>
    </row>
    <row r="1110" spans="1:3" x14ac:dyDescent="0.25">
      <c r="A1110" s="13">
        <v>311510</v>
      </c>
      <c r="B1110" s="5" t="s">
        <v>710</v>
      </c>
      <c r="C1110" s="6" t="str">
        <f t="shared" si="17"/>
        <v>SUBCUENTA</v>
      </c>
    </row>
    <row r="1111" spans="1:3" x14ac:dyDescent="0.25">
      <c r="A1111" s="13">
        <v>311515</v>
      </c>
      <c r="B1111" s="5" t="s">
        <v>711</v>
      </c>
      <c r="C1111" s="6" t="str">
        <f t="shared" si="17"/>
        <v>SUBCUENTA</v>
      </c>
    </row>
    <row r="1112" spans="1:3" x14ac:dyDescent="0.25">
      <c r="A1112" s="13">
        <v>311520</v>
      </c>
      <c r="B1112" s="5" t="s">
        <v>712</v>
      </c>
      <c r="C1112" s="6" t="str">
        <f t="shared" si="17"/>
        <v>SUBCUENTA</v>
      </c>
    </row>
    <row r="1113" spans="1:3" x14ac:dyDescent="0.25">
      <c r="A1113" s="13">
        <v>3120</v>
      </c>
      <c r="B1113" s="5" t="s">
        <v>713</v>
      </c>
      <c r="C1113" s="6" t="str">
        <f t="shared" si="17"/>
        <v>CUENTA</v>
      </c>
    </row>
    <row r="1114" spans="1:3" ht="25.5" x14ac:dyDescent="0.25">
      <c r="A1114" s="13" t="s">
        <v>714</v>
      </c>
      <c r="B1114" s="5"/>
      <c r="C1114" s="6" t="str">
        <f t="shared" si="17"/>
        <v/>
      </c>
    </row>
    <row r="1115" spans="1:3" x14ac:dyDescent="0.25">
      <c r="A1115" s="13">
        <v>3125</v>
      </c>
      <c r="B1115" s="5" t="s">
        <v>715</v>
      </c>
      <c r="C1115" s="6" t="str">
        <f t="shared" si="17"/>
        <v>CUENTA</v>
      </c>
    </row>
    <row r="1116" spans="1:3" ht="25.5" x14ac:dyDescent="0.25">
      <c r="A1116" s="13" t="s">
        <v>716</v>
      </c>
      <c r="B1116" s="5"/>
      <c r="C1116" s="6" t="str">
        <f t="shared" si="17"/>
        <v/>
      </c>
    </row>
    <row r="1117" spans="1:3" x14ac:dyDescent="0.25">
      <c r="A1117" s="13">
        <v>3130</v>
      </c>
      <c r="B1117" s="5" t="s">
        <v>717</v>
      </c>
      <c r="C1117" s="6" t="str">
        <f t="shared" si="17"/>
        <v>CUENTA</v>
      </c>
    </row>
    <row r="1118" spans="1:3" ht="25.5" x14ac:dyDescent="0.25">
      <c r="A1118" s="13" t="s">
        <v>718</v>
      </c>
      <c r="B1118" s="5"/>
      <c r="C1118" s="6" t="str">
        <f t="shared" si="17"/>
        <v/>
      </c>
    </row>
    <row r="1119" spans="1:3" x14ac:dyDescent="0.25">
      <c r="A1119" s="13">
        <v>3135</v>
      </c>
      <c r="B1119" s="5" t="s">
        <v>719</v>
      </c>
      <c r="C1119" s="6" t="str">
        <f t="shared" si="17"/>
        <v>CUENTA</v>
      </c>
    </row>
    <row r="1120" spans="1:3" ht="25.5" x14ac:dyDescent="0.25">
      <c r="A1120" s="13" t="s">
        <v>720</v>
      </c>
      <c r="B1120" s="5"/>
      <c r="C1120" s="6" t="str">
        <f t="shared" si="17"/>
        <v/>
      </c>
    </row>
    <row r="1121" spans="1:3" x14ac:dyDescent="0.25">
      <c r="A1121" s="13">
        <v>3140</v>
      </c>
      <c r="B1121" s="5" t="s">
        <v>721</v>
      </c>
      <c r="C1121" s="6" t="str">
        <f t="shared" ref="C1121:C1184" si="18">IF(LEN(A1121)=1,"CLASE",IF(LEN(A1121)=2,"GRUPO",IF(LEN(A1121)=4,"CUENTA",IF(LEN(A1121)=6,"SUBCUENTA",""))))</f>
        <v>CUENTA</v>
      </c>
    </row>
    <row r="1122" spans="1:3" ht="25.5" x14ac:dyDescent="0.25">
      <c r="A1122" s="13" t="s">
        <v>722</v>
      </c>
      <c r="B1122" s="5"/>
      <c r="C1122" s="6" t="str">
        <f t="shared" si="18"/>
        <v/>
      </c>
    </row>
    <row r="1123" spans="1:3" x14ac:dyDescent="0.25">
      <c r="A1123" s="13">
        <v>32</v>
      </c>
      <c r="B1123" s="5" t="s">
        <v>723</v>
      </c>
      <c r="C1123" s="6" t="str">
        <f t="shared" si="18"/>
        <v>GRUPO</v>
      </c>
    </row>
    <row r="1124" spans="1:3" x14ac:dyDescent="0.25">
      <c r="A1124" s="13">
        <v>3205</v>
      </c>
      <c r="B1124" s="5" t="s">
        <v>724</v>
      </c>
      <c r="C1124" s="6" t="str">
        <f t="shared" si="18"/>
        <v>CUENTA</v>
      </c>
    </row>
    <row r="1125" spans="1:3" x14ac:dyDescent="0.25">
      <c r="A1125" s="13">
        <v>320505</v>
      </c>
      <c r="B1125" s="5" t="s">
        <v>725</v>
      </c>
      <c r="C1125" s="6" t="str">
        <f t="shared" si="18"/>
        <v>SUBCUENTA</v>
      </c>
    </row>
    <row r="1126" spans="1:3" x14ac:dyDescent="0.25">
      <c r="A1126" s="13">
        <v>320510</v>
      </c>
      <c r="B1126" s="5" t="s">
        <v>726</v>
      </c>
      <c r="C1126" s="6" t="str">
        <f t="shared" si="18"/>
        <v>SUBCUENTA</v>
      </c>
    </row>
    <row r="1127" spans="1:3" x14ac:dyDescent="0.25">
      <c r="A1127" s="13">
        <v>320515</v>
      </c>
      <c r="B1127" s="5" t="s">
        <v>727</v>
      </c>
      <c r="C1127" s="6" t="str">
        <f t="shared" si="18"/>
        <v>SUBCUENTA</v>
      </c>
    </row>
    <row r="1128" spans="1:3" x14ac:dyDescent="0.25">
      <c r="A1128" s="13">
        <v>3210</v>
      </c>
      <c r="B1128" s="5" t="s">
        <v>728</v>
      </c>
      <c r="C1128" s="6" t="str">
        <f t="shared" si="18"/>
        <v>CUENTA</v>
      </c>
    </row>
    <row r="1129" spans="1:3" x14ac:dyDescent="0.25">
      <c r="A1129" s="13">
        <v>321005</v>
      </c>
      <c r="B1129" s="5" t="s">
        <v>729</v>
      </c>
      <c r="C1129" s="6" t="str">
        <f t="shared" si="18"/>
        <v>SUBCUENTA</v>
      </c>
    </row>
    <row r="1130" spans="1:3" x14ac:dyDescent="0.25">
      <c r="A1130" s="13">
        <v>321010</v>
      </c>
      <c r="B1130" s="5" t="s">
        <v>730</v>
      </c>
      <c r="C1130" s="6" t="str">
        <f t="shared" si="18"/>
        <v>SUBCUENTA</v>
      </c>
    </row>
    <row r="1131" spans="1:3" x14ac:dyDescent="0.25">
      <c r="A1131" s="13">
        <v>321015</v>
      </c>
      <c r="B1131" s="5" t="s">
        <v>731</v>
      </c>
      <c r="C1131" s="6" t="str">
        <f t="shared" si="18"/>
        <v>SUBCUENTA</v>
      </c>
    </row>
    <row r="1132" spans="1:3" x14ac:dyDescent="0.25">
      <c r="A1132" s="13">
        <v>321020</v>
      </c>
      <c r="B1132" s="5" t="s">
        <v>732</v>
      </c>
      <c r="C1132" s="6" t="str">
        <f t="shared" si="18"/>
        <v>SUBCUENTA</v>
      </c>
    </row>
    <row r="1133" spans="1:3" x14ac:dyDescent="0.25">
      <c r="A1133" s="13">
        <v>321025</v>
      </c>
      <c r="B1133" s="5" t="s">
        <v>733</v>
      </c>
      <c r="C1133" s="6" t="str">
        <f t="shared" si="18"/>
        <v>SUBCUENTA</v>
      </c>
    </row>
    <row r="1134" spans="1:3" x14ac:dyDescent="0.25">
      <c r="A1134" s="13">
        <v>3215</v>
      </c>
      <c r="B1134" s="5" t="s">
        <v>393</v>
      </c>
      <c r="C1134" s="6" t="str">
        <f t="shared" si="18"/>
        <v>CUENTA</v>
      </c>
    </row>
    <row r="1135" spans="1:3" ht="25.5" x14ac:dyDescent="0.25">
      <c r="A1135" s="13" t="s">
        <v>734</v>
      </c>
      <c r="B1135" s="5"/>
      <c r="C1135" s="6" t="str">
        <f t="shared" si="18"/>
        <v/>
      </c>
    </row>
    <row r="1136" spans="1:3" x14ac:dyDescent="0.25">
      <c r="A1136" s="13">
        <v>33</v>
      </c>
      <c r="B1136" s="5" t="s">
        <v>735</v>
      </c>
      <c r="C1136" s="6" t="str">
        <f t="shared" si="18"/>
        <v>GRUPO</v>
      </c>
    </row>
    <row r="1137" spans="1:3" x14ac:dyDescent="0.25">
      <c r="A1137" s="13">
        <v>3305</v>
      </c>
      <c r="B1137" s="5" t="s">
        <v>736</v>
      </c>
      <c r="C1137" s="6" t="str">
        <f t="shared" si="18"/>
        <v>CUENTA</v>
      </c>
    </row>
    <row r="1138" spans="1:3" x14ac:dyDescent="0.25">
      <c r="A1138" s="13">
        <v>330505</v>
      </c>
      <c r="B1138" s="5" t="s">
        <v>737</v>
      </c>
      <c r="C1138" s="6" t="str">
        <f t="shared" si="18"/>
        <v>SUBCUENTA</v>
      </c>
    </row>
    <row r="1139" spans="1:3" x14ac:dyDescent="0.25">
      <c r="A1139" s="13">
        <v>330510</v>
      </c>
      <c r="B1139" s="5" t="s">
        <v>738</v>
      </c>
      <c r="C1139" s="6" t="str">
        <f t="shared" si="18"/>
        <v>SUBCUENTA</v>
      </c>
    </row>
    <row r="1140" spans="1:3" x14ac:dyDescent="0.25">
      <c r="A1140" s="13">
        <v>330515</v>
      </c>
      <c r="B1140" s="5" t="s">
        <v>739</v>
      </c>
      <c r="C1140" s="6" t="str">
        <f t="shared" si="18"/>
        <v>SUBCUENTA</v>
      </c>
    </row>
    <row r="1141" spans="1:3" x14ac:dyDescent="0.25">
      <c r="A1141" s="13">
        <v>330517</v>
      </c>
      <c r="B1141" s="5" t="s">
        <v>740</v>
      </c>
      <c r="C1141" s="6" t="str">
        <f t="shared" si="18"/>
        <v>SUBCUENTA</v>
      </c>
    </row>
    <row r="1142" spans="1:3" x14ac:dyDescent="0.25">
      <c r="A1142" s="13">
        <v>330520</v>
      </c>
      <c r="B1142" s="5" t="s">
        <v>741</v>
      </c>
      <c r="C1142" s="6" t="str">
        <f t="shared" si="18"/>
        <v>SUBCUENTA</v>
      </c>
    </row>
    <row r="1143" spans="1:3" x14ac:dyDescent="0.25">
      <c r="A1143" s="13">
        <v>330525</v>
      </c>
      <c r="B1143" s="5" t="s">
        <v>742</v>
      </c>
      <c r="C1143" s="6" t="str">
        <f t="shared" si="18"/>
        <v>SUBCUENTA</v>
      </c>
    </row>
    <row r="1144" spans="1:3" x14ac:dyDescent="0.25">
      <c r="A1144" s="13">
        <v>330530</v>
      </c>
      <c r="B1144" s="5" t="s">
        <v>743</v>
      </c>
      <c r="C1144" s="6" t="str">
        <f t="shared" si="18"/>
        <v>SUBCUENTA</v>
      </c>
    </row>
    <row r="1145" spans="1:3" x14ac:dyDescent="0.25">
      <c r="A1145" s="13">
        <v>330535</v>
      </c>
      <c r="B1145" s="5" t="s">
        <v>744</v>
      </c>
      <c r="C1145" s="6" t="str">
        <f t="shared" si="18"/>
        <v>SUBCUENTA</v>
      </c>
    </row>
    <row r="1146" spans="1:3" x14ac:dyDescent="0.25">
      <c r="A1146" s="13">
        <v>330595</v>
      </c>
      <c r="B1146" s="5" t="s">
        <v>63</v>
      </c>
      <c r="C1146" s="6" t="str">
        <f t="shared" si="18"/>
        <v>SUBCUENTA</v>
      </c>
    </row>
    <row r="1147" spans="1:3" x14ac:dyDescent="0.25">
      <c r="A1147" s="13">
        <v>3310</v>
      </c>
      <c r="B1147" s="5" t="s">
        <v>745</v>
      </c>
      <c r="C1147" s="6" t="str">
        <f t="shared" si="18"/>
        <v>CUENTA</v>
      </c>
    </row>
    <row r="1148" spans="1:3" x14ac:dyDescent="0.25">
      <c r="A1148" s="13">
        <v>331005</v>
      </c>
      <c r="B1148" s="5" t="s">
        <v>746</v>
      </c>
      <c r="C1148" s="6" t="str">
        <f t="shared" si="18"/>
        <v>SUBCUENTA</v>
      </c>
    </row>
    <row r="1149" spans="1:3" x14ac:dyDescent="0.25">
      <c r="A1149" s="13">
        <v>331010</v>
      </c>
      <c r="B1149" s="5" t="s">
        <v>747</v>
      </c>
      <c r="C1149" s="6" t="str">
        <f t="shared" si="18"/>
        <v>SUBCUENTA</v>
      </c>
    </row>
    <row r="1150" spans="1:3" x14ac:dyDescent="0.25">
      <c r="A1150" s="13">
        <v>331015</v>
      </c>
      <c r="B1150" s="5" t="s">
        <v>748</v>
      </c>
      <c r="C1150" s="6" t="str">
        <f t="shared" si="18"/>
        <v>SUBCUENTA</v>
      </c>
    </row>
    <row r="1151" spans="1:3" x14ac:dyDescent="0.25">
      <c r="A1151" s="13">
        <v>331095</v>
      </c>
      <c r="B1151" s="5" t="s">
        <v>63</v>
      </c>
      <c r="C1151" s="6" t="str">
        <f t="shared" si="18"/>
        <v>SUBCUENTA</v>
      </c>
    </row>
    <row r="1152" spans="1:3" x14ac:dyDescent="0.25">
      <c r="A1152" s="13">
        <v>3315</v>
      </c>
      <c r="B1152" s="5" t="s">
        <v>749</v>
      </c>
      <c r="C1152" s="6" t="str">
        <f t="shared" si="18"/>
        <v>CUENTA</v>
      </c>
    </row>
    <row r="1153" spans="1:3" x14ac:dyDescent="0.25">
      <c r="A1153" s="13">
        <v>331505</v>
      </c>
      <c r="B1153" s="5" t="s">
        <v>750</v>
      </c>
      <c r="C1153" s="6" t="str">
        <f t="shared" si="18"/>
        <v>SUBCUENTA</v>
      </c>
    </row>
    <row r="1154" spans="1:3" x14ac:dyDescent="0.25">
      <c r="A1154" s="13">
        <v>331510</v>
      </c>
      <c r="B1154" s="5" t="s">
        <v>746</v>
      </c>
      <c r="C1154" s="6" t="str">
        <f t="shared" si="18"/>
        <v>SUBCUENTA</v>
      </c>
    </row>
    <row r="1155" spans="1:3" x14ac:dyDescent="0.25">
      <c r="A1155" s="13">
        <v>331515</v>
      </c>
      <c r="B1155" s="5" t="s">
        <v>748</v>
      </c>
      <c r="C1155" s="6" t="str">
        <f t="shared" si="18"/>
        <v>SUBCUENTA</v>
      </c>
    </row>
    <row r="1156" spans="1:3" x14ac:dyDescent="0.25">
      <c r="A1156" s="13">
        <v>331520</v>
      </c>
      <c r="B1156" s="5" t="s">
        <v>751</v>
      </c>
      <c r="C1156" s="6" t="str">
        <f t="shared" si="18"/>
        <v>SUBCUENTA</v>
      </c>
    </row>
    <row r="1157" spans="1:3" x14ac:dyDescent="0.25">
      <c r="A1157" s="13">
        <v>331525</v>
      </c>
      <c r="B1157" s="5" t="s">
        <v>752</v>
      </c>
      <c r="C1157" s="6" t="str">
        <f t="shared" si="18"/>
        <v>SUBCUENTA</v>
      </c>
    </row>
    <row r="1158" spans="1:3" x14ac:dyDescent="0.25">
      <c r="A1158" s="13">
        <v>331530</v>
      </c>
      <c r="B1158" s="5" t="s">
        <v>753</v>
      </c>
      <c r="C1158" s="6" t="str">
        <f t="shared" si="18"/>
        <v>SUBCUENTA</v>
      </c>
    </row>
    <row r="1159" spans="1:3" x14ac:dyDescent="0.25">
      <c r="A1159" s="13">
        <v>331535</v>
      </c>
      <c r="B1159" s="5" t="s">
        <v>754</v>
      </c>
      <c r="C1159" s="6" t="str">
        <f t="shared" si="18"/>
        <v>SUBCUENTA</v>
      </c>
    </row>
    <row r="1160" spans="1:3" x14ac:dyDescent="0.25">
      <c r="A1160" s="13">
        <v>331540</v>
      </c>
      <c r="B1160" s="5" t="s">
        <v>755</v>
      </c>
      <c r="C1160" s="6" t="str">
        <f t="shared" si="18"/>
        <v>SUBCUENTA</v>
      </c>
    </row>
    <row r="1161" spans="1:3" x14ac:dyDescent="0.25">
      <c r="A1161" s="13">
        <v>331545</v>
      </c>
      <c r="B1161" s="5" t="s">
        <v>756</v>
      </c>
      <c r="C1161" s="6" t="str">
        <f t="shared" si="18"/>
        <v>SUBCUENTA</v>
      </c>
    </row>
    <row r="1162" spans="1:3" x14ac:dyDescent="0.25">
      <c r="A1162" s="13">
        <v>331595</v>
      </c>
      <c r="B1162" s="5" t="s">
        <v>63</v>
      </c>
      <c r="C1162" s="6" t="str">
        <f t="shared" si="18"/>
        <v>SUBCUENTA</v>
      </c>
    </row>
    <row r="1163" spans="1:3" x14ac:dyDescent="0.25">
      <c r="A1163" s="13">
        <v>34</v>
      </c>
      <c r="B1163" s="5" t="s">
        <v>757</v>
      </c>
      <c r="C1163" s="6" t="str">
        <f t="shared" si="18"/>
        <v>GRUPO</v>
      </c>
    </row>
    <row r="1164" spans="1:3" x14ac:dyDescent="0.25">
      <c r="A1164" s="13">
        <v>3405</v>
      </c>
      <c r="B1164" s="5" t="s">
        <v>51</v>
      </c>
      <c r="C1164" s="6" t="str">
        <f t="shared" si="18"/>
        <v>CUENTA</v>
      </c>
    </row>
    <row r="1165" spans="1:3" x14ac:dyDescent="0.25">
      <c r="A1165" s="13">
        <v>340505</v>
      </c>
      <c r="B1165" s="5" t="s">
        <v>758</v>
      </c>
      <c r="C1165" s="6" t="str">
        <f t="shared" si="18"/>
        <v>SUBCUENTA</v>
      </c>
    </row>
    <row r="1166" spans="1:3" x14ac:dyDescent="0.25">
      <c r="A1166" s="13">
        <v>340510</v>
      </c>
      <c r="B1166" s="5" t="s">
        <v>759</v>
      </c>
      <c r="C1166" s="6" t="str">
        <f t="shared" si="18"/>
        <v>SUBCUENTA</v>
      </c>
    </row>
    <row r="1167" spans="1:3" x14ac:dyDescent="0.25">
      <c r="A1167" s="13">
        <v>340515</v>
      </c>
      <c r="B1167" s="5" t="s">
        <v>760</v>
      </c>
      <c r="C1167" s="6" t="str">
        <f t="shared" si="18"/>
        <v>SUBCUENTA</v>
      </c>
    </row>
    <row r="1168" spans="1:3" x14ac:dyDescent="0.25">
      <c r="A1168" s="13">
        <v>340520</v>
      </c>
      <c r="B1168" s="5" t="s">
        <v>761</v>
      </c>
      <c r="C1168" s="6" t="str">
        <f t="shared" si="18"/>
        <v>SUBCUENTA</v>
      </c>
    </row>
    <row r="1169" spans="1:3" x14ac:dyDescent="0.25">
      <c r="A1169" s="13">
        <v>340525</v>
      </c>
      <c r="B1169" s="5" t="s">
        <v>762</v>
      </c>
      <c r="C1169" s="6" t="str">
        <f t="shared" si="18"/>
        <v>SUBCUENTA</v>
      </c>
    </row>
    <row r="1170" spans="1:3" x14ac:dyDescent="0.25">
      <c r="A1170" s="13">
        <v>3410</v>
      </c>
      <c r="B1170" s="5" t="s">
        <v>763</v>
      </c>
      <c r="C1170" s="6" t="str">
        <f t="shared" si="18"/>
        <v>CUENTA</v>
      </c>
    </row>
    <row r="1171" spans="1:3" ht="25.5" x14ac:dyDescent="0.25">
      <c r="A1171" s="13" t="s">
        <v>764</v>
      </c>
      <c r="B1171" s="5"/>
      <c r="C1171" s="6" t="str">
        <f t="shared" si="18"/>
        <v/>
      </c>
    </row>
    <row r="1172" spans="1:3" x14ac:dyDescent="0.25">
      <c r="A1172" s="13">
        <v>3415</v>
      </c>
      <c r="B1172" s="5" t="s">
        <v>765</v>
      </c>
      <c r="C1172" s="6" t="str">
        <f t="shared" si="18"/>
        <v>CUENTA</v>
      </c>
    </row>
    <row r="1173" spans="1:3" ht="25.5" x14ac:dyDescent="0.25">
      <c r="A1173" s="13" t="s">
        <v>766</v>
      </c>
      <c r="B1173" s="5"/>
      <c r="C1173" s="6" t="str">
        <f t="shared" si="18"/>
        <v/>
      </c>
    </row>
    <row r="1174" spans="1:3" x14ac:dyDescent="0.25">
      <c r="A1174" s="13">
        <v>35</v>
      </c>
      <c r="B1174" s="5" t="s">
        <v>767</v>
      </c>
      <c r="C1174" s="6" t="str">
        <f t="shared" si="18"/>
        <v>GRUPO</v>
      </c>
    </row>
    <row r="1175" spans="1:3" x14ac:dyDescent="0.25">
      <c r="A1175" s="13">
        <v>3505</v>
      </c>
      <c r="B1175" s="5" t="s">
        <v>768</v>
      </c>
      <c r="C1175" s="6" t="str">
        <f t="shared" si="18"/>
        <v>CUENTA</v>
      </c>
    </row>
    <row r="1176" spans="1:3" ht="25.5" x14ac:dyDescent="0.25">
      <c r="A1176" s="13" t="s">
        <v>769</v>
      </c>
      <c r="B1176" s="5"/>
      <c r="C1176" s="6" t="str">
        <f t="shared" si="18"/>
        <v/>
      </c>
    </row>
    <row r="1177" spans="1:3" x14ac:dyDescent="0.25">
      <c r="A1177" s="13">
        <v>3510</v>
      </c>
      <c r="B1177" s="5" t="s">
        <v>770</v>
      </c>
      <c r="C1177" s="6" t="str">
        <f t="shared" si="18"/>
        <v>CUENTA</v>
      </c>
    </row>
    <row r="1178" spans="1:3" ht="25.5" x14ac:dyDescent="0.25">
      <c r="A1178" s="13" t="s">
        <v>771</v>
      </c>
      <c r="B1178" s="5"/>
      <c r="C1178" s="6" t="str">
        <f t="shared" si="18"/>
        <v/>
      </c>
    </row>
    <row r="1179" spans="1:3" x14ac:dyDescent="0.25">
      <c r="A1179" s="13">
        <v>36</v>
      </c>
      <c r="B1179" s="5" t="s">
        <v>772</v>
      </c>
      <c r="C1179" s="6" t="str">
        <f t="shared" si="18"/>
        <v>GRUPO</v>
      </c>
    </row>
    <row r="1180" spans="1:3" x14ac:dyDescent="0.25">
      <c r="A1180" s="13">
        <v>3605</v>
      </c>
      <c r="B1180" s="5" t="s">
        <v>773</v>
      </c>
      <c r="C1180" s="6" t="str">
        <f t="shared" si="18"/>
        <v>CUENTA</v>
      </c>
    </row>
    <row r="1181" spans="1:3" x14ac:dyDescent="0.25">
      <c r="A1181" s="13">
        <v>360505</v>
      </c>
      <c r="B1181" s="5" t="s">
        <v>773</v>
      </c>
      <c r="C1181" s="6" t="str">
        <f t="shared" si="18"/>
        <v>SUBCUENTA</v>
      </c>
    </row>
    <row r="1182" spans="1:3" x14ac:dyDescent="0.25">
      <c r="A1182" s="13">
        <v>360510</v>
      </c>
      <c r="B1182" s="5" t="s">
        <v>774</v>
      </c>
      <c r="C1182" s="6" t="str">
        <f t="shared" si="18"/>
        <v>SUBCUENTA</v>
      </c>
    </row>
    <row r="1183" spans="1:3" x14ac:dyDescent="0.25">
      <c r="A1183" s="13">
        <v>3610</v>
      </c>
      <c r="B1183" s="5" t="s">
        <v>775</v>
      </c>
      <c r="C1183" s="6" t="str">
        <f t="shared" si="18"/>
        <v>CUENTA</v>
      </c>
    </row>
    <row r="1184" spans="1:3" x14ac:dyDescent="0.25">
      <c r="A1184" s="13">
        <v>361005</v>
      </c>
      <c r="B1184" s="5" t="s">
        <v>775</v>
      </c>
      <c r="C1184" s="6" t="str">
        <f t="shared" si="18"/>
        <v>SUBCUENTA</v>
      </c>
    </row>
    <row r="1185" spans="1:3" x14ac:dyDescent="0.25">
      <c r="A1185" s="13">
        <v>361010</v>
      </c>
      <c r="B1185" s="5" t="s">
        <v>776</v>
      </c>
      <c r="C1185" s="6" t="str">
        <f t="shared" ref="C1185:C1248" si="19">IF(LEN(A1185)=1,"CLASE",IF(LEN(A1185)=2,"GRUPO",IF(LEN(A1185)=4,"CUENTA",IF(LEN(A1185)=6,"SUBCUENTA",""))))</f>
        <v>SUBCUENTA</v>
      </c>
    </row>
    <row r="1186" spans="1:3" x14ac:dyDescent="0.25">
      <c r="A1186" s="13">
        <v>37</v>
      </c>
      <c r="B1186" s="5" t="s">
        <v>777</v>
      </c>
      <c r="C1186" s="6" t="str">
        <f t="shared" si="19"/>
        <v>GRUPO</v>
      </c>
    </row>
    <row r="1187" spans="1:3" x14ac:dyDescent="0.25">
      <c r="A1187" s="13">
        <v>3705</v>
      </c>
      <c r="B1187" s="5" t="s">
        <v>778</v>
      </c>
      <c r="C1187" s="6" t="str">
        <f t="shared" si="19"/>
        <v>CUENTA</v>
      </c>
    </row>
    <row r="1188" spans="1:3" ht="25.5" x14ac:dyDescent="0.25">
      <c r="A1188" s="13" t="s">
        <v>779</v>
      </c>
      <c r="B1188" s="5"/>
      <c r="C1188" s="6" t="str">
        <f t="shared" si="19"/>
        <v/>
      </c>
    </row>
    <row r="1189" spans="1:3" x14ac:dyDescent="0.25">
      <c r="A1189" s="13">
        <v>3710</v>
      </c>
      <c r="B1189" s="5" t="s">
        <v>780</v>
      </c>
      <c r="C1189" s="6" t="str">
        <f t="shared" si="19"/>
        <v>CUENTA</v>
      </c>
    </row>
    <row r="1190" spans="1:3" ht="25.5" x14ac:dyDescent="0.25">
      <c r="A1190" s="13" t="s">
        <v>781</v>
      </c>
      <c r="B1190" s="5"/>
      <c r="C1190" s="6" t="str">
        <f t="shared" si="19"/>
        <v/>
      </c>
    </row>
    <row r="1191" spans="1:3" x14ac:dyDescent="0.25">
      <c r="A1191" s="13">
        <v>38</v>
      </c>
      <c r="B1191" s="5" t="s">
        <v>782</v>
      </c>
      <c r="C1191" s="6" t="str">
        <f t="shared" si="19"/>
        <v>GRUPO</v>
      </c>
    </row>
    <row r="1192" spans="1:3" x14ac:dyDescent="0.25">
      <c r="A1192" s="13">
        <v>3805</v>
      </c>
      <c r="B1192" s="5" t="s">
        <v>459</v>
      </c>
      <c r="C1192" s="6" t="str">
        <f t="shared" si="19"/>
        <v>CUENTA</v>
      </c>
    </row>
    <row r="1193" spans="1:3" x14ac:dyDescent="0.25">
      <c r="A1193" s="13">
        <v>380505</v>
      </c>
      <c r="B1193" s="5" t="s">
        <v>36</v>
      </c>
      <c r="C1193" s="6" t="str">
        <f t="shared" si="19"/>
        <v>SUBCUENTA</v>
      </c>
    </row>
    <row r="1194" spans="1:3" x14ac:dyDescent="0.25">
      <c r="A1194" s="13">
        <v>380510</v>
      </c>
      <c r="B1194" s="5" t="s">
        <v>52</v>
      </c>
      <c r="C1194" s="6" t="str">
        <f t="shared" si="19"/>
        <v>SUBCUENTA</v>
      </c>
    </row>
    <row r="1195" spans="1:3" x14ac:dyDescent="0.25">
      <c r="A1195" s="13">
        <v>380515</v>
      </c>
      <c r="B1195" s="5" t="s">
        <v>97</v>
      </c>
      <c r="C1195" s="6" t="str">
        <f t="shared" si="19"/>
        <v>SUBCUENTA</v>
      </c>
    </row>
    <row r="1196" spans="1:3" x14ac:dyDescent="0.25">
      <c r="A1196" s="13">
        <v>3810</v>
      </c>
      <c r="B1196" s="5" t="s">
        <v>460</v>
      </c>
      <c r="C1196" s="6" t="str">
        <f t="shared" si="19"/>
        <v>CUENTA</v>
      </c>
    </row>
    <row r="1197" spans="1:3" x14ac:dyDescent="0.25">
      <c r="A1197" s="13">
        <v>381004</v>
      </c>
      <c r="B1197" s="5" t="s">
        <v>237</v>
      </c>
      <c r="C1197" s="6" t="str">
        <f t="shared" si="19"/>
        <v>SUBCUENTA</v>
      </c>
    </row>
    <row r="1198" spans="1:3" x14ac:dyDescent="0.25">
      <c r="A1198" s="13">
        <v>381006</v>
      </c>
      <c r="B1198" s="5" t="s">
        <v>264</v>
      </c>
      <c r="C1198" s="6" t="str">
        <f t="shared" si="19"/>
        <v>SUBCUENTA</v>
      </c>
    </row>
    <row r="1199" spans="1:3" x14ac:dyDescent="0.25">
      <c r="A1199" s="13">
        <v>381008</v>
      </c>
      <c r="B1199" s="5" t="s">
        <v>269</v>
      </c>
      <c r="C1199" s="6" t="str">
        <f t="shared" si="19"/>
        <v>SUBCUENTA</v>
      </c>
    </row>
    <row r="1200" spans="1:3" x14ac:dyDescent="0.25">
      <c r="A1200" s="13">
        <v>381012</v>
      </c>
      <c r="B1200" s="5" t="s">
        <v>276</v>
      </c>
      <c r="C1200" s="6" t="str">
        <f t="shared" si="19"/>
        <v>SUBCUENTA</v>
      </c>
    </row>
    <row r="1201" spans="1:3" x14ac:dyDescent="0.25">
      <c r="A1201" s="13">
        <v>381016</v>
      </c>
      <c r="B1201" s="5" t="s">
        <v>277</v>
      </c>
      <c r="C1201" s="6" t="str">
        <f t="shared" si="19"/>
        <v>SUBCUENTA</v>
      </c>
    </row>
    <row r="1202" spans="1:3" x14ac:dyDescent="0.25">
      <c r="A1202" s="13">
        <v>381020</v>
      </c>
      <c r="B1202" s="5" t="s">
        <v>278</v>
      </c>
      <c r="C1202" s="6" t="str">
        <f t="shared" si="19"/>
        <v>SUBCUENTA</v>
      </c>
    </row>
    <row r="1203" spans="1:3" x14ac:dyDescent="0.25">
      <c r="A1203" s="13">
        <v>381024</v>
      </c>
      <c r="B1203" s="5" t="s">
        <v>383</v>
      </c>
      <c r="C1203" s="6" t="str">
        <f t="shared" si="19"/>
        <v>SUBCUENTA</v>
      </c>
    </row>
    <row r="1204" spans="1:3" x14ac:dyDescent="0.25">
      <c r="A1204" s="13">
        <v>381028</v>
      </c>
      <c r="B1204" s="5" t="s">
        <v>280</v>
      </c>
      <c r="C1204" s="6" t="str">
        <f t="shared" si="19"/>
        <v>SUBCUENTA</v>
      </c>
    </row>
    <row r="1205" spans="1:3" x14ac:dyDescent="0.25">
      <c r="A1205" s="13">
        <v>381032</v>
      </c>
      <c r="B1205" s="5" t="s">
        <v>281</v>
      </c>
      <c r="C1205" s="6" t="str">
        <f t="shared" si="19"/>
        <v>SUBCUENTA</v>
      </c>
    </row>
    <row r="1206" spans="1:3" x14ac:dyDescent="0.25">
      <c r="A1206" s="13">
        <v>381036</v>
      </c>
      <c r="B1206" s="5" t="s">
        <v>282</v>
      </c>
      <c r="C1206" s="6" t="str">
        <f t="shared" si="19"/>
        <v>SUBCUENTA</v>
      </c>
    </row>
    <row r="1207" spans="1:3" x14ac:dyDescent="0.25">
      <c r="A1207" s="13">
        <v>381040</v>
      </c>
      <c r="B1207" s="5" t="s">
        <v>283</v>
      </c>
      <c r="C1207" s="6" t="str">
        <f t="shared" si="19"/>
        <v>SUBCUENTA</v>
      </c>
    </row>
    <row r="1208" spans="1:3" x14ac:dyDescent="0.25">
      <c r="A1208" s="13">
        <v>381044</v>
      </c>
      <c r="B1208" s="5" t="s">
        <v>284</v>
      </c>
      <c r="C1208" s="6" t="str">
        <f t="shared" si="19"/>
        <v>SUBCUENTA</v>
      </c>
    </row>
    <row r="1209" spans="1:3" x14ac:dyDescent="0.25">
      <c r="A1209" s="13">
        <v>381048</v>
      </c>
      <c r="B1209" s="5" t="s">
        <v>270</v>
      </c>
      <c r="C1209" s="6" t="str">
        <f t="shared" si="19"/>
        <v>SUBCUENTA</v>
      </c>
    </row>
    <row r="1210" spans="1:3" x14ac:dyDescent="0.25">
      <c r="A1210" s="13">
        <v>381052</v>
      </c>
      <c r="B1210" s="5" t="s">
        <v>366</v>
      </c>
      <c r="C1210" s="6" t="str">
        <f t="shared" si="19"/>
        <v>SUBCUENTA</v>
      </c>
    </row>
    <row r="1211" spans="1:3" x14ac:dyDescent="0.25">
      <c r="A1211" s="13">
        <v>381056</v>
      </c>
      <c r="B1211" s="5" t="s">
        <v>253</v>
      </c>
      <c r="C1211" s="6" t="str">
        <f t="shared" si="19"/>
        <v>SUBCUENTA</v>
      </c>
    </row>
    <row r="1212" spans="1:3" x14ac:dyDescent="0.25">
      <c r="A1212" s="13">
        <v>381060</v>
      </c>
      <c r="B1212" s="5" t="s">
        <v>369</v>
      </c>
      <c r="C1212" s="6" t="str">
        <f t="shared" si="19"/>
        <v>SUBCUENTA</v>
      </c>
    </row>
    <row r="1213" spans="1:3" x14ac:dyDescent="0.25">
      <c r="A1213" s="13">
        <v>381064</v>
      </c>
      <c r="B1213" s="5" t="s">
        <v>271</v>
      </c>
      <c r="C1213" s="6" t="str">
        <f t="shared" si="19"/>
        <v>SUBCUENTA</v>
      </c>
    </row>
    <row r="1214" spans="1:3" x14ac:dyDescent="0.25">
      <c r="A1214" s="13">
        <v>381068</v>
      </c>
      <c r="B1214" s="5" t="s">
        <v>376</v>
      </c>
      <c r="C1214" s="6" t="str">
        <f t="shared" si="19"/>
        <v>SUBCUENTA</v>
      </c>
    </row>
    <row r="1215" spans="1:3" x14ac:dyDescent="0.25">
      <c r="A1215" s="13">
        <v>381072</v>
      </c>
      <c r="B1215" s="5" t="s">
        <v>272</v>
      </c>
      <c r="C1215" s="6" t="str">
        <f t="shared" si="19"/>
        <v>SUBCUENTA</v>
      </c>
    </row>
    <row r="1216" spans="1:3" x14ac:dyDescent="0.25">
      <c r="A1216" s="13">
        <v>381076</v>
      </c>
      <c r="B1216" s="5" t="s">
        <v>380</v>
      </c>
      <c r="C1216" s="6" t="str">
        <f t="shared" si="19"/>
        <v>SUBCUENTA</v>
      </c>
    </row>
    <row r="1217" spans="1:3" x14ac:dyDescent="0.25">
      <c r="A1217" s="13">
        <v>381080</v>
      </c>
      <c r="B1217" s="5" t="s">
        <v>234</v>
      </c>
      <c r="C1217" s="6" t="str">
        <f t="shared" si="19"/>
        <v>SUBCUENTA</v>
      </c>
    </row>
    <row r="1218" spans="1:3" x14ac:dyDescent="0.25">
      <c r="A1218" s="13">
        <v>3895</v>
      </c>
      <c r="B1218" s="5" t="s">
        <v>461</v>
      </c>
      <c r="C1218" s="6" t="str">
        <f t="shared" si="19"/>
        <v>CUENTA</v>
      </c>
    </row>
    <row r="1219" spans="1:3" x14ac:dyDescent="0.25">
      <c r="A1219" s="13">
        <v>389505</v>
      </c>
      <c r="B1219" s="5" t="s">
        <v>448</v>
      </c>
      <c r="C1219" s="6" t="str">
        <f t="shared" si="19"/>
        <v>SUBCUENTA</v>
      </c>
    </row>
    <row r="1220" spans="1:3" x14ac:dyDescent="0.25">
      <c r="A1220" s="13">
        <v>389510</v>
      </c>
      <c r="B1220" s="5" t="s">
        <v>453</v>
      </c>
      <c r="C1220" s="6" t="str">
        <f t="shared" si="19"/>
        <v>SUBCUENTA</v>
      </c>
    </row>
    <row r="1221" spans="1:3" x14ac:dyDescent="0.25">
      <c r="A1221" s="13">
        <v>389515</v>
      </c>
      <c r="B1221" s="5" t="s">
        <v>455</v>
      </c>
      <c r="C1221" s="6" t="str">
        <f t="shared" si="19"/>
        <v>SUBCUENTA</v>
      </c>
    </row>
    <row r="1222" spans="1:3" x14ac:dyDescent="0.25">
      <c r="A1222" s="13">
        <v>389520</v>
      </c>
      <c r="B1222" s="5" t="s">
        <v>462</v>
      </c>
      <c r="C1222" s="6" t="str">
        <f t="shared" si="19"/>
        <v>SUBCUENTA</v>
      </c>
    </row>
    <row r="1223" spans="1:3" x14ac:dyDescent="0.25">
      <c r="A1223" s="13">
        <v>4</v>
      </c>
      <c r="B1223" s="5" t="s">
        <v>783</v>
      </c>
      <c r="C1223" s="6" t="str">
        <f t="shared" si="19"/>
        <v>CLASE</v>
      </c>
    </row>
    <row r="1224" spans="1:3" x14ac:dyDescent="0.25">
      <c r="A1224" s="13">
        <v>41</v>
      </c>
      <c r="B1224" s="5" t="s">
        <v>784</v>
      </c>
      <c r="C1224" s="6" t="str">
        <f t="shared" si="19"/>
        <v>GRUPO</v>
      </c>
    </row>
    <row r="1225" spans="1:3" x14ac:dyDescent="0.25">
      <c r="A1225" s="13">
        <v>4105</v>
      </c>
      <c r="B1225" s="5" t="s">
        <v>37</v>
      </c>
      <c r="C1225" s="6" t="str">
        <f t="shared" si="19"/>
        <v>CUENTA</v>
      </c>
    </row>
    <row r="1226" spans="1:3" x14ac:dyDescent="0.25">
      <c r="A1226" s="13">
        <v>410505</v>
      </c>
      <c r="B1226" s="5" t="s">
        <v>785</v>
      </c>
      <c r="C1226" s="6" t="str">
        <f t="shared" si="19"/>
        <v>SUBCUENTA</v>
      </c>
    </row>
    <row r="1227" spans="1:3" x14ac:dyDescent="0.25">
      <c r="A1227" s="13">
        <v>410510</v>
      </c>
      <c r="B1227" s="5" t="s">
        <v>786</v>
      </c>
      <c r="C1227" s="6" t="str">
        <f t="shared" si="19"/>
        <v>SUBCUENTA</v>
      </c>
    </row>
    <row r="1228" spans="1:3" x14ac:dyDescent="0.25">
      <c r="A1228" s="13">
        <v>410515</v>
      </c>
      <c r="B1228" s="5" t="s">
        <v>787</v>
      </c>
      <c r="C1228" s="6" t="str">
        <f t="shared" si="19"/>
        <v>SUBCUENTA</v>
      </c>
    </row>
    <row r="1229" spans="1:3" x14ac:dyDescent="0.25">
      <c r="A1229" s="13">
        <v>410520</v>
      </c>
      <c r="B1229" s="5" t="s">
        <v>788</v>
      </c>
      <c r="C1229" s="6" t="str">
        <f t="shared" si="19"/>
        <v>SUBCUENTA</v>
      </c>
    </row>
    <row r="1230" spans="1:3" x14ac:dyDescent="0.25">
      <c r="A1230" s="13">
        <v>410525</v>
      </c>
      <c r="B1230" s="5" t="s">
        <v>789</v>
      </c>
      <c r="C1230" s="6" t="str">
        <f t="shared" si="19"/>
        <v>SUBCUENTA</v>
      </c>
    </row>
    <row r="1231" spans="1:3" x14ac:dyDescent="0.25">
      <c r="A1231" s="13">
        <v>410530</v>
      </c>
      <c r="B1231" s="5" t="s">
        <v>790</v>
      </c>
      <c r="C1231" s="6" t="str">
        <f t="shared" si="19"/>
        <v>SUBCUENTA</v>
      </c>
    </row>
    <row r="1232" spans="1:3" x14ac:dyDescent="0.25">
      <c r="A1232" s="13">
        <v>410535</v>
      </c>
      <c r="B1232" s="5" t="s">
        <v>791</v>
      </c>
      <c r="C1232" s="6" t="str">
        <f t="shared" si="19"/>
        <v>SUBCUENTA</v>
      </c>
    </row>
    <row r="1233" spans="1:3" x14ac:dyDescent="0.25">
      <c r="A1233" s="13">
        <v>410540</v>
      </c>
      <c r="B1233" s="5" t="s">
        <v>792</v>
      </c>
      <c r="C1233" s="6" t="str">
        <f t="shared" si="19"/>
        <v>SUBCUENTA</v>
      </c>
    </row>
    <row r="1234" spans="1:3" x14ac:dyDescent="0.25">
      <c r="A1234" s="13">
        <v>410545</v>
      </c>
      <c r="B1234" s="5" t="s">
        <v>793</v>
      </c>
      <c r="C1234" s="6" t="str">
        <f t="shared" si="19"/>
        <v>SUBCUENTA</v>
      </c>
    </row>
    <row r="1235" spans="1:3" x14ac:dyDescent="0.25">
      <c r="A1235" s="13">
        <v>410550</v>
      </c>
      <c r="B1235" s="5" t="s">
        <v>794</v>
      </c>
      <c r="C1235" s="6" t="str">
        <f t="shared" si="19"/>
        <v>SUBCUENTA</v>
      </c>
    </row>
    <row r="1236" spans="1:3" x14ac:dyDescent="0.25">
      <c r="A1236" s="13">
        <v>410555</v>
      </c>
      <c r="B1236" s="5" t="s">
        <v>795</v>
      </c>
      <c r="C1236" s="6" t="str">
        <f t="shared" si="19"/>
        <v>SUBCUENTA</v>
      </c>
    </row>
    <row r="1237" spans="1:3" x14ac:dyDescent="0.25">
      <c r="A1237" s="13">
        <v>410560</v>
      </c>
      <c r="B1237" s="5" t="s">
        <v>796</v>
      </c>
      <c r="C1237" s="6" t="str">
        <f t="shared" si="19"/>
        <v>SUBCUENTA</v>
      </c>
    </row>
    <row r="1238" spans="1:3" x14ac:dyDescent="0.25">
      <c r="A1238" s="13">
        <v>410565</v>
      </c>
      <c r="B1238" s="5" t="s">
        <v>797</v>
      </c>
      <c r="C1238" s="6" t="str">
        <f t="shared" si="19"/>
        <v>SUBCUENTA</v>
      </c>
    </row>
    <row r="1239" spans="1:3" x14ac:dyDescent="0.25">
      <c r="A1239" s="13">
        <v>410570</v>
      </c>
      <c r="B1239" s="5" t="s">
        <v>798</v>
      </c>
      <c r="C1239" s="6" t="str">
        <f t="shared" si="19"/>
        <v>SUBCUENTA</v>
      </c>
    </row>
    <row r="1240" spans="1:3" x14ac:dyDescent="0.25">
      <c r="A1240" s="13">
        <v>410575</v>
      </c>
      <c r="B1240" s="5" t="s">
        <v>799</v>
      </c>
      <c r="C1240" s="6" t="str">
        <f t="shared" si="19"/>
        <v>SUBCUENTA</v>
      </c>
    </row>
    <row r="1241" spans="1:3" x14ac:dyDescent="0.25">
      <c r="A1241" s="13">
        <v>410580</v>
      </c>
      <c r="B1241" s="5" t="s">
        <v>800</v>
      </c>
      <c r="C1241" s="6" t="str">
        <f t="shared" si="19"/>
        <v>SUBCUENTA</v>
      </c>
    </row>
    <row r="1242" spans="1:3" x14ac:dyDescent="0.25">
      <c r="A1242" s="13">
        <v>410599</v>
      </c>
      <c r="B1242" s="5" t="s">
        <v>51</v>
      </c>
      <c r="C1242" s="6" t="str">
        <f t="shared" si="19"/>
        <v>SUBCUENTA</v>
      </c>
    </row>
    <row r="1243" spans="1:3" x14ac:dyDescent="0.25">
      <c r="A1243" s="13">
        <v>4110</v>
      </c>
      <c r="B1243" s="5" t="s">
        <v>38</v>
      </c>
      <c r="C1243" s="6" t="str">
        <f t="shared" si="19"/>
        <v>CUENTA</v>
      </c>
    </row>
    <row r="1244" spans="1:3" x14ac:dyDescent="0.25">
      <c r="A1244" s="13">
        <v>411005</v>
      </c>
      <c r="B1244" s="5" t="s">
        <v>801</v>
      </c>
      <c r="C1244" s="6" t="str">
        <f t="shared" si="19"/>
        <v>SUBCUENTA</v>
      </c>
    </row>
    <row r="1245" spans="1:3" x14ac:dyDescent="0.25">
      <c r="A1245" s="13">
        <v>411010</v>
      </c>
      <c r="B1245" s="5" t="s">
        <v>802</v>
      </c>
      <c r="C1245" s="6" t="str">
        <f t="shared" si="19"/>
        <v>SUBCUENTA</v>
      </c>
    </row>
    <row r="1246" spans="1:3" x14ac:dyDescent="0.25">
      <c r="A1246" s="13">
        <v>411095</v>
      </c>
      <c r="B1246" s="5" t="s">
        <v>803</v>
      </c>
      <c r="C1246" s="6" t="str">
        <f t="shared" si="19"/>
        <v>SUBCUENTA</v>
      </c>
    </row>
    <row r="1247" spans="1:3" x14ac:dyDescent="0.25">
      <c r="A1247" s="13">
        <v>411099</v>
      </c>
      <c r="B1247" s="5" t="s">
        <v>51</v>
      </c>
      <c r="C1247" s="6" t="str">
        <f t="shared" si="19"/>
        <v>SUBCUENTA</v>
      </c>
    </row>
    <row r="1248" spans="1:3" x14ac:dyDescent="0.25">
      <c r="A1248" s="13">
        <v>4115</v>
      </c>
      <c r="B1248" s="5" t="s">
        <v>39</v>
      </c>
      <c r="C1248" s="6" t="str">
        <f t="shared" si="19"/>
        <v>CUENTA</v>
      </c>
    </row>
    <row r="1249" spans="1:3" x14ac:dyDescent="0.25">
      <c r="A1249" s="13">
        <v>411505</v>
      </c>
      <c r="B1249" s="5" t="s">
        <v>804</v>
      </c>
      <c r="C1249" s="6" t="str">
        <f t="shared" ref="C1249:C1312" si="20">IF(LEN(A1249)=1,"CLASE",IF(LEN(A1249)=2,"GRUPO",IF(LEN(A1249)=4,"CUENTA",IF(LEN(A1249)=6,"SUBCUENTA",""))))</f>
        <v>SUBCUENTA</v>
      </c>
    </row>
    <row r="1250" spans="1:3" x14ac:dyDescent="0.25">
      <c r="A1250" s="13">
        <v>411510</v>
      </c>
      <c r="B1250" s="5" t="s">
        <v>805</v>
      </c>
      <c r="C1250" s="6" t="str">
        <f t="shared" si="20"/>
        <v>SUBCUENTA</v>
      </c>
    </row>
    <row r="1251" spans="1:3" x14ac:dyDescent="0.25">
      <c r="A1251" s="13">
        <v>411512</v>
      </c>
      <c r="B1251" s="5" t="s">
        <v>806</v>
      </c>
      <c r="C1251" s="6" t="str">
        <f t="shared" si="20"/>
        <v>SUBCUENTA</v>
      </c>
    </row>
    <row r="1252" spans="1:3" x14ac:dyDescent="0.25">
      <c r="A1252" s="13">
        <v>411514</v>
      </c>
      <c r="B1252" s="5" t="s">
        <v>807</v>
      </c>
      <c r="C1252" s="6" t="str">
        <f t="shared" si="20"/>
        <v>SUBCUENTA</v>
      </c>
    </row>
    <row r="1253" spans="1:3" x14ac:dyDescent="0.25">
      <c r="A1253" s="13">
        <v>411515</v>
      </c>
      <c r="B1253" s="5" t="s">
        <v>808</v>
      </c>
      <c r="C1253" s="6" t="str">
        <f t="shared" si="20"/>
        <v>SUBCUENTA</v>
      </c>
    </row>
    <row r="1254" spans="1:3" x14ac:dyDescent="0.25">
      <c r="A1254" s="13">
        <v>411520</v>
      </c>
      <c r="B1254" s="5" t="s">
        <v>809</v>
      </c>
      <c r="C1254" s="6" t="str">
        <f t="shared" si="20"/>
        <v>SUBCUENTA</v>
      </c>
    </row>
    <row r="1255" spans="1:3" x14ac:dyDescent="0.25">
      <c r="A1255" s="13">
        <v>411525</v>
      </c>
      <c r="B1255" s="5" t="s">
        <v>810</v>
      </c>
      <c r="C1255" s="6" t="str">
        <f t="shared" si="20"/>
        <v>SUBCUENTA</v>
      </c>
    </row>
    <row r="1256" spans="1:3" x14ac:dyDescent="0.25">
      <c r="A1256" s="13">
        <v>411527</v>
      </c>
      <c r="B1256" s="5" t="s">
        <v>811</v>
      </c>
      <c r="C1256" s="6" t="str">
        <f t="shared" si="20"/>
        <v>SUBCUENTA</v>
      </c>
    </row>
    <row r="1257" spans="1:3" x14ac:dyDescent="0.25">
      <c r="A1257" s="13">
        <v>411528</v>
      </c>
      <c r="B1257" s="5" t="s">
        <v>812</v>
      </c>
      <c r="C1257" s="6" t="str">
        <f t="shared" si="20"/>
        <v>SUBCUENTA</v>
      </c>
    </row>
    <row r="1258" spans="1:3" x14ac:dyDescent="0.25">
      <c r="A1258" s="13">
        <v>411530</v>
      </c>
      <c r="B1258" s="5" t="s">
        <v>813</v>
      </c>
      <c r="C1258" s="6" t="str">
        <f t="shared" si="20"/>
        <v>SUBCUENTA</v>
      </c>
    </row>
    <row r="1259" spans="1:3" x14ac:dyDescent="0.25">
      <c r="A1259" s="13">
        <v>411532</v>
      </c>
      <c r="B1259" s="5" t="s">
        <v>814</v>
      </c>
      <c r="C1259" s="6" t="str">
        <f t="shared" si="20"/>
        <v>SUBCUENTA</v>
      </c>
    </row>
    <row r="1260" spans="1:3" x14ac:dyDescent="0.25">
      <c r="A1260" s="13">
        <v>411595</v>
      </c>
      <c r="B1260" s="5" t="s">
        <v>803</v>
      </c>
      <c r="C1260" s="6" t="str">
        <f t="shared" si="20"/>
        <v>SUBCUENTA</v>
      </c>
    </row>
    <row r="1261" spans="1:3" x14ac:dyDescent="0.25">
      <c r="A1261" s="13">
        <v>411599</v>
      </c>
      <c r="B1261" s="5" t="s">
        <v>51</v>
      </c>
      <c r="C1261" s="6" t="str">
        <f t="shared" si="20"/>
        <v>SUBCUENTA</v>
      </c>
    </row>
    <row r="1262" spans="1:3" x14ac:dyDescent="0.25">
      <c r="A1262" s="13">
        <v>4120</v>
      </c>
      <c r="B1262" s="5" t="s">
        <v>815</v>
      </c>
      <c r="C1262" s="6" t="str">
        <f t="shared" si="20"/>
        <v>CUENTA</v>
      </c>
    </row>
    <row r="1263" spans="1:3" x14ac:dyDescent="0.25">
      <c r="A1263" s="13">
        <v>412001</v>
      </c>
      <c r="B1263" s="5" t="s">
        <v>816</v>
      </c>
      <c r="C1263" s="6" t="str">
        <f t="shared" si="20"/>
        <v>SUBCUENTA</v>
      </c>
    </row>
    <row r="1264" spans="1:3" x14ac:dyDescent="0.25">
      <c r="A1264" s="13">
        <v>412002</v>
      </c>
      <c r="B1264" s="5" t="s">
        <v>817</v>
      </c>
      <c r="C1264" s="6" t="str">
        <f t="shared" si="20"/>
        <v>SUBCUENTA</v>
      </c>
    </row>
    <row r="1265" spans="1:3" x14ac:dyDescent="0.25">
      <c r="A1265" s="13">
        <v>412003</v>
      </c>
      <c r="B1265" s="5" t="s">
        <v>818</v>
      </c>
      <c r="C1265" s="6" t="str">
        <f t="shared" si="20"/>
        <v>SUBCUENTA</v>
      </c>
    </row>
    <row r="1266" spans="1:3" x14ac:dyDescent="0.25">
      <c r="A1266" s="13">
        <v>412004</v>
      </c>
      <c r="B1266" s="5" t="s">
        <v>819</v>
      </c>
      <c r="C1266" s="6" t="str">
        <f t="shared" si="20"/>
        <v>SUBCUENTA</v>
      </c>
    </row>
    <row r="1267" spans="1:3" x14ac:dyDescent="0.25">
      <c r="A1267" s="13">
        <v>412005</v>
      </c>
      <c r="B1267" s="5" t="s">
        <v>820</v>
      </c>
      <c r="C1267" s="6" t="str">
        <f t="shared" si="20"/>
        <v>SUBCUENTA</v>
      </c>
    </row>
    <row r="1268" spans="1:3" x14ac:dyDescent="0.25">
      <c r="A1268" s="13">
        <v>412006</v>
      </c>
      <c r="B1268" s="5" t="s">
        <v>821</v>
      </c>
      <c r="C1268" s="6" t="str">
        <f t="shared" si="20"/>
        <v>SUBCUENTA</v>
      </c>
    </row>
    <row r="1269" spans="1:3" x14ac:dyDescent="0.25">
      <c r="A1269" s="13">
        <v>412007</v>
      </c>
      <c r="B1269" s="5" t="s">
        <v>822</v>
      </c>
      <c r="C1269" s="6" t="str">
        <f t="shared" si="20"/>
        <v>SUBCUENTA</v>
      </c>
    </row>
    <row r="1270" spans="1:3" x14ac:dyDescent="0.25">
      <c r="A1270" s="13">
        <v>412008</v>
      </c>
      <c r="B1270" s="5" t="s">
        <v>823</v>
      </c>
      <c r="C1270" s="6" t="str">
        <f t="shared" si="20"/>
        <v>SUBCUENTA</v>
      </c>
    </row>
    <row r="1271" spans="1:3" x14ac:dyDescent="0.25">
      <c r="A1271" s="13">
        <v>412009</v>
      </c>
      <c r="B1271" s="5" t="s">
        <v>824</v>
      </c>
      <c r="C1271" s="6" t="str">
        <f t="shared" si="20"/>
        <v>SUBCUENTA</v>
      </c>
    </row>
    <row r="1272" spans="1:3" x14ac:dyDescent="0.25">
      <c r="A1272" s="13">
        <v>412010</v>
      </c>
      <c r="B1272" s="5" t="s">
        <v>825</v>
      </c>
      <c r="C1272" s="6" t="str">
        <f t="shared" si="20"/>
        <v>SUBCUENTA</v>
      </c>
    </row>
    <row r="1273" spans="1:3" x14ac:dyDescent="0.25">
      <c r="A1273" s="13">
        <v>412011</v>
      </c>
      <c r="B1273" s="5" t="s">
        <v>826</v>
      </c>
      <c r="C1273" s="6" t="str">
        <f t="shared" si="20"/>
        <v>SUBCUENTA</v>
      </c>
    </row>
    <row r="1274" spans="1:3" x14ac:dyDescent="0.25">
      <c r="A1274" s="13">
        <v>412012</v>
      </c>
      <c r="B1274" s="5" t="s">
        <v>827</v>
      </c>
      <c r="C1274" s="6" t="str">
        <f t="shared" si="20"/>
        <v>SUBCUENTA</v>
      </c>
    </row>
    <row r="1275" spans="1:3" x14ac:dyDescent="0.25">
      <c r="A1275" s="13">
        <v>412013</v>
      </c>
      <c r="B1275" s="5" t="s">
        <v>828</v>
      </c>
      <c r="C1275" s="6" t="str">
        <f t="shared" si="20"/>
        <v>SUBCUENTA</v>
      </c>
    </row>
    <row r="1276" spans="1:3" x14ac:dyDescent="0.25">
      <c r="A1276" s="13">
        <v>412014</v>
      </c>
      <c r="B1276" s="5" t="s">
        <v>829</v>
      </c>
      <c r="C1276" s="6" t="str">
        <f t="shared" si="20"/>
        <v>SUBCUENTA</v>
      </c>
    </row>
    <row r="1277" spans="1:3" x14ac:dyDescent="0.25">
      <c r="A1277" s="13">
        <v>412015</v>
      </c>
      <c r="B1277" s="5" t="s">
        <v>830</v>
      </c>
      <c r="C1277" s="6" t="str">
        <f t="shared" si="20"/>
        <v>SUBCUENTA</v>
      </c>
    </row>
    <row r="1278" spans="1:3" x14ac:dyDescent="0.25">
      <c r="A1278" s="13">
        <v>412016</v>
      </c>
      <c r="B1278" s="5" t="s">
        <v>831</v>
      </c>
      <c r="C1278" s="6" t="str">
        <f t="shared" si="20"/>
        <v>SUBCUENTA</v>
      </c>
    </row>
    <row r="1279" spans="1:3" x14ac:dyDescent="0.25">
      <c r="A1279" s="13">
        <v>412017</v>
      </c>
      <c r="B1279" s="5" t="s">
        <v>832</v>
      </c>
      <c r="C1279" s="6" t="str">
        <f t="shared" si="20"/>
        <v>SUBCUENTA</v>
      </c>
    </row>
    <row r="1280" spans="1:3" x14ac:dyDescent="0.25">
      <c r="A1280" s="13">
        <v>412018</v>
      </c>
      <c r="B1280" s="5" t="s">
        <v>833</v>
      </c>
      <c r="C1280" s="6" t="str">
        <f t="shared" si="20"/>
        <v>SUBCUENTA</v>
      </c>
    </row>
    <row r="1281" spans="1:3" x14ac:dyDescent="0.25">
      <c r="A1281" s="13">
        <v>412019</v>
      </c>
      <c r="B1281" s="5" t="s">
        <v>834</v>
      </c>
      <c r="C1281" s="6" t="str">
        <f t="shared" si="20"/>
        <v>SUBCUENTA</v>
      </c>
    </row>
    <row r="1282" spans="1:3" x14ac:dyDescent="0.25">
      <c r="A1282" s="13">
        <v>412020</v>
      </c>
      <c r="B1282" s="5" t="s">
        <v>835</v>
      </c>
      <c r="C1282" s="6" t="str">
        <f t="shared" si="20"/>
        <v>SUBCUENTA</v>
      </c>
    </row>
    <row r="1283" spans="1:3" x14ac:dyDescent="0.25">
      <c r="A1283" s="13">
        <v>412021</v>
      </c>
      <c r="B1283" s="5" t="s">
        <v>836</v>
      </c>
      <c r="C1283" s="6" t="str">
        <f t="shared" si="20"/>
        <v>SUBCUENTA</v>
      </c>
    </row>
    <row r="1284" spans="1:3" x14ac:dyDescent="0.25">
      <c r="A1284" s="13">
        <v>412022</v>
      </c>
      <c r="B1284" s="5" t="s">
        <v>837</v>
      </c>
      <c r="C1284" s="6" t="str">
        <f t="shared" si="20"/>
        <v>SUBCUENTA</v>
      </c>
    </row>
    <row r="1285" spans="1:3" x14ac:dyDescent="0.25">
      <c r="A1285" s="13">
        <v>412023</v>
      </c>
      <c r="B1285" s="5" t="s">
        <v>838</v>
      </c>
      <c r="C1285" s="6" t="str">
        <f t="shared" si="20"/>
        <v>SUBCUENTA</v>
      </c>
    </row>
    <row r="1286" spans="1:3" x14ac:dyDescent="0.25">
      <c r="A1286" s="13">
        <v>412024</v>
      </c>
      <c r="B1286" s="5" t="s">
        <v>839</v>
      </c>
      <c r="C1286" s="6" t="str">
        <f t="shared" si="20"/>
        <v>SUBCUENTA</v>
      </c>
    </row>
    <row r="1287" spans="1:3" x14ac:dyDescent="0.25">
      <c r="A1287" s="13">
        <v>412025</v>
      </c>
      <c r="B1287" s="5" t="s">
        <v>840</v>
      </c>
      <c r="C1287" s="6" t="str">
        <f t="shared" si="20"/>
        <v>SUBCUENTA</v>
      </c>
    </row>
    <row r="1288" spans="1:3" x14ac:dyDescent="0.25">
      <c r="A1288" s="13">
        <v>412026</v>
      </c>
      <c r="B1288" s="5" t="s">
        <v>841</v>
      </c>
      <c r="C1288" s="6" t="str">
        <f t="shared" si="20"/>
        <v>SUBCUENTA</v>
      </c>
    </row>
    <row r="1289" spans="1:3" x14ac:dyDescent="0.25">
      <c r="A1289" s="13">
        <v>412027</v>
      </c>
      <c r="B1289" s="5" t="s">
        <v>842</v>
      </c>
      <c r="C1289" s="6" t="str">
        <f t="shared" si="20"/>
        <v>SUBCUENTA</v>
      </c>
    </row>
    <row r="1290" spans="1:3" x14ac:dyDescent="0.25">
      <c r="A1290" s="13">
        <v>412028</v>
      </c>
      <c r="B1290" s="5" t="s">
        <v>843</v>
      </c>
      <c r="C1290" s="6" t="str">
        <f t="shared" si="20"/>
        <v>SUBCUENTA</v>
      </c>
    </row>
    <row r="1291" spans="1:3" x14ac:dyDescent="0.25">
      <c r="A1291" s="13">
        <v>412029</v>
      </c>
      <c r="B1291" s="5" t="s">
        <v>844</v>
      </c>
      <c r="C1291" s="6" t="str">
        <f t="shared" si="20"/>
        <v>SUBCUENTA</v>
      </c>
    </row>
    <row r="1292" spans="1:3" x14ac:dyDescent="0.25">
      <c r="A1292" s="13">
        <v>412030</v>
      </c>
      <c r="B1292" s="5" t="s">
        <v>845</v>
      </c>
      <c r="C1292" s="6" t="str">
        <f t="shared" si="20"/>
        <v>SUBCUENTA</v>
      </c>
    </row>
    <row r="1293" spans="1:3" x14ac:dyDescent="0.25">
      <c r="A1293" s="13">
        <v>412031</v>
      </c>
      <c r="B1293" s="5" t="s">
        <v>846</v>
      </c>
      <c r="C1293" s="6" t="str">
        <f t="shared" si="20"/>
        <v>SUBCUENTA</v>
      </c>
    </row>
    <row r="1294" spans="1:3" x14ac:dyDescent="0.25">
      <c r="A1294" s="13">
        <v>412032</v>
      </c>
      <c r="B1294" s="5" t="s">
        <v>847</v>
      </c>
      <c r="C1294" s="6" t="str">
        <f t="shared" si="20"/>
        <v>SUBCUENTA</v>
      </c>
    </row>
    <row r="1295" spans="1:3" x14ac:dyDescent="0.25">
      <c r="A1295" s="13">
        <v>412033</v>
      </c>
      <c r="B1295" s="5" t="s">
        <v>848</v>
      </c>
      <c r="C1295" s="6" t="str">
        <f t="shared" si="20"/>
        <v>SUBCUENTA</v>
      </c>
    </row>
    <row r="1296" spans="1:3" x14ac:dyDescent="0.25">
      <c r="A1296" s="13">
        <v>412034</v>
      </c>
      <c r="B1296" s="5" t="s">
        <v>849</v>
      </c>
      <c r="C1296" s="6" t="str">
        <f t="shared" si="20"/>
        <v>SUBCUENTA</v>
      </c>
    </row>
    <row r="1297" spans="1:3" x14ac:dyDescent="0.25">
      <c r="A1297" s="13">
        <v>412035</v>
      </c>
      <c r="B1297" s="5" t="s">
        <v>850</v>
      </c>
      <c r="C1297" s="6" t="str">
        <f t="shared" si="20"/>
        <v>SUBCUENTA</v>
      </c>
    </row>
    <row r="1298" spans="1:3" x14ac:dyDescent="0.25">
      <c r="A1298" s="13">
        <v>412036</v>
      </c>
      <c r="B1298" s="5" t="s">
        <v>851</v>
      </c>
      <c r="C1298" s="6" t="str">
        <f t="shared" si="20"/>
        <v>SUBCUENTA</v>
      </c>
    </row>
    <row r="1299" spans="1:3" x14ac:dyDescent="0.25">
      <c r="A1299" s="13">
        <v>412037</v>
      </c>
      <c r="B1299" s="5" t="s">
        <v>852</v>
      </c>
      <c r="C1299" s="6" t="str">
        <f t="shared" si="20"/>
        <v>SUBCUENTA</v>
      </c>
    </row>
    <row r="1300" spans="1:3" x14ac:dyDescent="0.25">
      <c r="A1300" s="13">
        <v>412038</v>
      </c>
      <c r="B1300" s="5" t="s">
        <v>853</v>
      </c>
      <c r="C1300" s="6" t="str">
        <f t="shared" si="20"/>
        <v>SUBCUENTA</v>
      </c>
    </row>
    <row r="1301" spans="1:3" x14ac:dyDescent="0.25">
      <c r="A1301" s="13">
        <v>412039</v>
      </c>
      <c r="B1301" s="5" t="s">
        <v>854</v>
      </c>
      <c r="C1301" s="6" t="str">
        <f t="shared" si="20"/>
        <v>SUBCUENTA</v>
      </c>
    </row>
    <row r="1302" spans="1:3" x14ac:dyDescent="0.25">
      <c r="A1302" s="13">
        <v>412040</v>
      </c>
      <c r="B1302" s="5" t="s">
        <v>855</v>
      </c>
      <c r="C1302" s="6" t="str">
        <f t="shared" si="20"/>
        <v>SUBCUENTA</v>
      </c>
    </row>
    <row r="1303" spans="1:3" x14ac:dyDescent="0.25">
      <c r="A1303" s="13">
        <v>412041</v>
      </c>
      <c r="B1303" s="5" t="s">
        <v>856</v>
      </c>
      <c r="C1303" s="6" t="str">
        <f t="shared" si="20"/>
        <v>SUBCUENTA</v>
      </c>
    </row>
    <row r="1304" spans="1:3" x14ac:dyDescent="0.25">
      <c r="A1304" s="13">
        <v>412042</v>
      </c>
      <c r="B1304" s="5" t="s">
        <v>857</v>
      </c>
      <c r="C1304" s="6" t="str">
        <f t="shared" si="20"/>
        <v>SUBCUENTA</v>
      </c>
    </row>
    <row r="1305" spans="1:3" x14ac:dyDescent="0.25">
      <c r="A1305" s="13">
        <v>412043</v>
      </c>
      <c r="B1305" s="5" t="s">
        <v>858</v>
      </c>
      <c r="C1305" s="6" t="str">
        <f t="shared" si="20"/>
        <v>SUBCUENTA</v>
      </c>
    </row>
    <row r="1306" spans="1:3" x14ac:dyDescent="0.25">
      <c r="A1306" s="13">
        <v>412044</v>
      </c>
      <c r="B1306" s="5" t="s">
        <v>859</v>
      </c>
      <c r="C1306" s="6" t="str">
        <f t="shared" si="20"/>
        <v>SUBCUENTA</v>
      </c>
    </row>
    <row r="1307" spans="1:3" x14ac:dyDescent="0.25">
      <c r="A1307" s="13">
        <v>412045</v>
      </c>
      <c r="B1307" s="5" t="s">
        <v>860</v>
      </c>
      <c r="C1307" s="6" t="str">
        <f t="shared" si="20"/>
        <v>SUBCUENTA</v>
      </c>
    </row>
    <row r="1308" spans="1:3" x14ac:dyDescent="0.25">
      <c r="A1308" s="13">
        <v>412046</v>
      </c>
      <c r="B1308" s="5" t="s">
        <v>861</v>
      </c>
      <c r="C1308" s="6" t="str">
        <f t="shared" si="20"/>
        <v>SUBCUENTA</v>
      </c>
    </row>
    <row r="1309" spans="1:3" x14ac:dyDescent="0.25">
      <c r="A1309" s="13">
        <v>412047</v>
      </c>
      <c r="B1309" s="5" t="s">
        <v>862</v>
      </c>
      <c r="C1309" s="6" t="str">
        <f t="shared" si="20"/>
        <v>SUBCUENTA</v>
      </c>
    </row>
    <row r="1310" spans="1:3" x14ac:dyDescent="0.25">
      <c r="A1310" s="13">
        <v>412048</v>
      </c>
      <c r="B1310" s="5" t="s">
        <v>863</v>
      </c>
      <c r="C1310" s="6" t="str">
        <f t="shared" si="20"/>
        <v>SUBCUENTA</v>
      </c>
    </row>
    <row r="1311" spans="1:3" x14ac:dyDescent="0.25">
      <c r="A1311" s="13">
        <v>412049</v>
      </c>
      <c r="B1311" s="5" t="s">
        <v>864</v>
      </c>
      <c r="C1311" s="6" t="str">
        <f t="shared" si="20"/>
        <v>SUBCUENTA</v>
      </c>
    </row>
    <row r="1312" spans="1:3" x14ac:dyDescent="0.25">
      <c r="A1312" s="13">
        <v>412050</v>
      </c>
      <c r="B1312" s="5" t="s">
        <v>865</v>
      </c>
      <c r="C1312" s="6" t="str">
        <f t="shared" si="20"/>
        <v>SUBCUENTA</v>
      </c>
    </row>
    <row r="1313" spans="1:3" x14ac:dyDescent="0.25">
      <c r="A1313" s="13">
        <v>412051</v>
      </c>
      <c r="B1313" s="5" t="s">
        <v>866</v>
      </c>
      <c r="C1313" s="6" t="str">
        <f t="shared" ref="C1313:C1376" si="21">IF(LEN(A1313)=1,"CLASE",IF(LEN(A1313)=2,"GRUPO",IF(LEN(A1313)=4,"CUENTA",IF(LEN(A1313)=6,"SUBCUENTA",""))))</f>
        <v>SUBCUENTA</v>
      </c>
    </row>
    <row r="1314" spans="1:3" x14ac:dyDescent="0.25">
      <c r="A1314" s="13">
        <v>412052</v>
      </c>
      <c r="B1314" s="5" t="s">
        <v>867</v>
      </c>
      <c r="C1314" s="6" t="str">
        <f t="shared" si="21"/>
        <v>SUBCUENTA</v>
      </c>
    </row>
    <row r="1315" spans="1:3" x14ac:dyDescent="0.25">
      <c r="A1315" s="13">
        <v>412053</v>
      </c>
      <c r="B1315" s="5" t="s">
        <v>868</v>
      </c>
      <c r="C1315" s="6" t="str">
        <f t="shared" si="21"/>
        <v>SUBCUENTA</v>
      </c>
    </row>
    <row r="1316" spans="1:3" x14ac:dyDescent="0.25">
      <c r="A1316" s="13">
        <v>412054</v>
      </c>
      <c r="B1316" s="5" t="s">
        <v>869</v>
      </c>
      <c r="C1316" s="6" t="str">
        <f t="shared" si="21"/>
        <v>SUBCUENTA</v>
      </c>
    </row>
    <row r="1317" spans="1:3" x14ac:dyDescent="0.25">
      <c r="A1317" s="13">
        <v>412055</v>
      </c>
      <c r="B1317" s="5" t="s">
        <v>870</v>
      </c>
      <c r="C1317" s="6" t="str">
        <f t="shared" si="21"/>
        <v>SUBCUENTA</v>
      </c>
    </row>
    <row r="1318" spans="1:3" x14ac:dyDescent="0.25">
      <c r="A1318" s="13">
        <v>412056</v>
      </c>
      <c r="B1318" s="5" t="s">
        <v>871</v>
      </c>
      <c r="C1318" s="6" t="str">
        <f t="shared" si="21"/>
        <v>SUBCUENTA</v>
      </c>
    </row>
    <row r="1319" spans="1:3" x14ac:dyDescent="0.25">
      <c r="A1319" s="13">
        <v>412057</v>
      </c>
      <c r="B1319" s="5" t="s">
        <v>872</v>
      </c>
      <c r="C1319" s="6" t="str">
        <f t="shared" si="21"/>
        <v>SUBCUENTA</v>
      </c>
    </row>
    <row r="1320" spans="1:3" x14ac:dyDescent="0.25">
      <c r="A1320" s="13">
        <v>412058</v>
      </c>
      <c r="B1320" s="5" t="s">
        <v>873</v>
      </c>
      <c r="C1320" s="6" t="str">
        <f t="shared" si="21"/>
        <v>SUBCUENTA</v>
      </c>
    </row>
    <row r="1321" spans="1:3" x14ac:dyDescent="0.25">
      <c r="A1321" s="13">
        <v>412059</v>
      </c>
      <c r="B1321" s="5" t="s">
        <v>874</v>
      </c>
      <c r="C1321" s="6" t="str">
        <f t="shared" si="21"/>
        <v>SUBCUENTA</v>
      </c>
    </row>
    <row r="1322" spans="1:3" x14ac:dyDescent="0.25">
      <c r="A1322" s="13">
        <v>412060</v>
      </c>
      <c r="B1322" s="5" t="s">
        <v>875</v>
      </c>
      <c r="C1322" s="6" t="str">
        <f t="shared" si="21"/>
        <v>SUBCUENTA</v>
      </c>
    </row>
    <row r="1323" spans="1:3" x14ac:dyDescent="0.25">
      <c r="A1323" s="13">
        <v>412061</v>
      </c>
      <c r="B1323" s="5" t="s">
        <v>876</v>
      </c>
      <c r="C1323" s="6" t="str">
        <f t="shared" si="21"/>
        <v>SUBCUENTA</v>
      </c>
    </row>
    <row r="1324" spans="1:3" x14ac:dyDescent="0.25">
      <c r="A1324" s="13">
        <v>412062</v>
      </c>
      <c r="B1324" s="5" t="s">
        <v>877</v>
      </c>
      <c r="C1324" s="6" t="str">
        <f t="shared" si="21"/>
        <v>SUBCUENTA</v>
      </c>
    </row>
    <row r="1325" spans="1:3" x14ac:dyDescent="0.25">
      <c r="A1325" s="13">
        <v>412063</v>
      </c>
      <c r="B1325" s="5" t="s">
        <v>878</v>
      </c>
      <c r="C1325" s="6" t="str">
        <f t="shared" si="21"/>
        <v>SUBCUENTA</v>
      </c>
    </row>
    <row r="1326" spans="1:3" x14ac:dyDescent="0.25">
      <c r="A1326" s="13">
        <v>412064</v>
      </c>
      <c r="B1326" s="5" t="s">
        <v>879</v>
      </c>
      <c r="C1326" s="6" t="str">
        <f t="shared" si="21"/>
        <v>SUBCUENTA</v>
      </c>
    </row>
    <row r="1327" spans="1:3" x14ac:dyDescent="0.25">
      <c r="A1327" s="13">
        <v>412065</v>
      </c>
      <c r="B1327" s="5" t="s">
        <v>880</v>
      </c>
      <c r="C1327" s="6" t="str">
        <f t="shared" si="21"/>
        <v>SUBCUENTA</v>
      </c>
    </row>
    <row r="1328" spans="1:3" x14ac:dyDescent="0.25">
      <c r="A1328" s="13">
        <v>412066</v>
      </c>
      <c r="B1328" s="5" t="s">
        <v>881</v>
      </c>
      <c r="C1328" s="6" t="str">
        <f t="shared" si="21"/>
        <v>SUBCUENTA</v>
      </c>
    </row>
    <row r="1329" spans="1:3" x14ac:dyDescent="0.25">
      <c r="A1329" s="13">
        <v>412067</v>
      </c>
      <c r="B1329" s="5" t="s">
        <v>882</v>
      </c>
      <c r="C1329" s="6" t="str">
        <f t="shared" si="21"/>
        <v>SUBCUENTA</v>
      </c>
    </row>
    <row r="1330" spans="1:3" x14ac:dyDescent="0.25">
      <c r="A1330" s="13">
        <v>412068</v>
      </c>
      <c r="B1330" s="5" t="s">
        <v>883</v>
      </c>
      <c r="C1330" s="6" t="str">
        <f t="shared" si="21"/>
        <v>SUBCUENTA</v>
      </c>
    </row>
    <row r="1331" spans="1:3" x14ac:dyDescent="0.25">
      <c r="A1331" s="13">
        <v>412069</v>
      </c>
      <c r="B1331" s="5" t="s">
        <v>884</v>
      </c>
      <c r="C1331" s="6" t="str">
        <f t="shared" si="21"/>
        <v>SUBCUENTA</v>
      </c>
    </row>
    <row r="1332" spans="1:3" x14ac:dyDescent="0.25">
      <c r="A1332" s="13">
        <v>412070</v>
      </c>
      <c r="B1332" s="5" t="s">
        <v>885</v>
      </c>
      <c r="C1332" s="6" t="str">
        <f t="shared" si="21"/>
        <v>SUBCUENTA</v>
      </c>
    </row>
    <row r="1333" spans="1:3" x14ac:dyDescent="0.25">
      <c r="A1333" s="13">
        <v>412071</v>
      </c>
      <c r="B1333" s="5" t="s">
        <v>886</v>
      </c>
      <c r="C1333" s="6" t="str">
        <f t="shared" si="21"/>
        <v>SUBCUENTA</v>
      </c>
    </row>
    <row r="1334" spans="1:3" x14ac:dyDescent="0.25">
      <c r="A1334" s="13">
        <v>412072</v>
      </c>
      <c r="B1334" s="5" t="s">
        <v>887</v>
      </c>
      <c r="C1334" s="6" t="str">
        <f t="shared" si="21"/>
        <v>SUBCUENTA</v>
      </c>
    </row>
    <row r="1335" spans="1:3" x14ac:dyDescent="0.25">
      <c r="A1335" s="13">
        <v>412073</v>
      </c>
      <c r="B1335" s="5" t="s">
        <v>888</v>
      </c>
      <c r="C1335" s="6" t="str">
        <f t="shared" si="21"/>
        <v>SUBCUENTA</v>
      </c>
    </row>
    <row r="1336" spans="1:3" x14ac:dyDescent="0.25">
      <c r="A1336" s="13">
        <v>412074</v>
      </c>
      <c r="B1336" s="5" t="s">
        <v>889</v>
      </c>
      <c r="C1336" s="6" t="str">
        <f t="shared" si="21"/>
        <v>SUBCUENTA</v>
      </c>
    </row>
    <row r="1337" spans="1:3" x14ac:dyDescent="0.25">
      <c r="A1337" s="13">
        <v>412075</v>
      </c>
      <c r="B1337" s="5" t="s">
        <v>890</v>
      </c>
      <c r="C1337" s="6" t="str">
        <f t="shared" si="21"/>
        <v>SUBCUENTA</v>
      </c>
    </row>
    <row r="1338" spans="1:3" x14ac:dyDescent="0.25">
      <c r="A1338" s="13">
        <v>412076</v>
      </c>
      <c r="B1338" s="5" t="s">
        <v>891</v>
      </c>
      <c r="C1338" s="6" t="str">
        <f t="shared" si="21"/>
        <v>SUBCUENTA</v>
      </c>
    </row>
    <row r="1339" spans="1:3" x14ac:dyDescent="0.25">
      <c r="A1339" s="13">
        <v>412077</v>
      </c>
      <c r="B1339" s="5" t="s">
        <v>892</v>
      </c>
      <c r="C1339" s="6" t="str">
        <f t="shared" si="21"/>
        <v>SUBCUENTA</v>
      </c>
    </row>
    <row r="1340" spans="1:3" x14ac:dyDescent="0.25">
      <c r="A1340" s="13">
        <v>412078</v>
      </c>
      <c r="B1340" s="5" t="s">
        <v>893</v>
      </c>
      <c r="C1340" s="6" t="str">
        <f t="shared" si="21"/>
        <v>SUBCUENTA</v>
      </c>
    </row>
    <row r="1341" spans="1:3" x14ac:dyDescent="0.25">
      <c r="A1341" s="13">
        <v>412079</v>
      </c>
      <c r="B1341" s="5" t="s">
        <v>894</v>
      </c>
      <c r="C1341" s="6" t="str">
        <f t="shared" si="21"/>
        <v>SUBCUENTA</v>
      </c>
    </row>
    <row r="1342" spans="1:3" x14ac:dyDescent="0.25">
      <c r="A1342" s="13">
        <v>412080</v>
      </c>
      <c r="B1342" s="5" t="s">
        <v>895</v>
      </c>
      <c r="C1342" s="6" t="str">
        <f t="shared" si="21"/>
        <v>SUBCUENTA</v>
      </c>
    </row>
    <row r="1343" spans="1:3" x14ac:dyDescent="0.25">
      <c r="A1343" s="13">
        <v>412081</v>
      </c>
      <c r="B1343" s="5" t="s">
        <v>896</v>
      </c>
      <c r="C1343" s="6" t="str">
        <f t="shared" si="21"/>
        <v>SUBCUENTA</v>
      </c>
    </row>
    <row r="1344" spans="1:3" x14ac:dyDescent="0.25">
      <c r="A1344" s="13">
        <v>412082</v>
      </c>
      <c r="B1344" s="5" t="s">
        <v>897</v>
      </c>
      <c r="C1344" s="6" t="str">
        <f t="shared" si="21"/>
        <v>SUBCUENTA</v>
      </c>
    </row>
    <row r="1345" spans="1:3" x14ac:dyDescent="0.25">
      <c r="A1345" s="13">
        <v>412083</v>
      </c>
      <c r="B1345" s="5" t="s">
        <v>898</v>
      </c>
      <c r="C1345" s="6" t="str">
        <f t="shared" si="21"/>
        <v>SUBCUENTA</v>
      </c>
    </row>
    <row r="1346" spans="1:3" x14ac:dyDescent="0.25">
      <c r="A1346" s="13">
        <v>412084</v>
      </c>
      <c r="B1346" s="5" t="s">
        <v>899</v>
      </c>
      <c r="C1346" s="6" t="str">
        <f t="shared" si="21"/>
        <v>SUBCUENTA</v>
      </c>
    </row>
    <row r="1347" spans="1:3" x14ac:dyDescent="0.25">
      <c r="A1347" s="13">
        <v>412085</v>
      </c>
      <c r="B1347" s="5" t="s">
        <v>900</v>
      </c>
      <c r="C1347" s="6" t="str">
        <f t="shared" si="21"/>
        <v>SUBCUENTA</v>
      </c>
    </row>
    <row r="1348" spans="1:3" x14ac:dyDescent="0.25">
      <c r="A1348" s="13">
        <v>412086</v>
      </c>
      <c r="B1348" s="5" t="s">
        <v>901</v>
      </c>
      <c r="C1348" s="6" t="str">
        <f t="shared" si="21"/>
        <v>SUBCUENTA</v>
      </c>
    </row>
    <row r="1349" spans="1:3" x14ac:dyDescent="0.25">
      <c r="A1349" s="13">
        <v>412087</v>
      </c>
      <c r="B1349" s="5" t="s">
        <v>902</v>
      </c>
      <c r="C1349" s="6" t="str">
        <f t="shared" si="21"/>
        <v>SUBCUENTA</v>
      </c>
    </row>
    <row r="1350" spans="1:3" x14ac:dyDescent="0.25">
      <c r="A1350" s="13">
        <v>412088</v>
      </c>
      <c r="B1350" s="5" t="s">
        <v>903</v>
      </c>
      <c r="C1350" s="6" t="str">
        <f t="shared" si="21"/>
        <v>SUBCUENTA</v>
      </c>
    </row>
    <row r="1351" spans="1:3" x14ac:dyDescent="0.25">
      <c r="A1351" s="13">
        <v>412089</v>
      </c>
      <c r="B1351" s="5" t="s">
        <v>904</v>
      </c>
      <c r="C1351" s="6" t="str">
        <f t="shared" si="21"/>
        <v>SUBCUENTA</v>
      </c>
    </row>
    <row r="1352" spans="1:3" x14ac:dyDescent="0.25">
      <c r="A1352" s="13">
        <v>412090</v>
      </c>
      <c r="B1352" s="5" t="s">
        <v>905</v>
      </c>
      <c r="C1352" s="6" t="str">
        <f t="shared" si="21"/>
        <v>SUBCUENTA</v>
      </c>
    </row>
    <row r="1353" spans="1:3" x14ac:dyDescent="0.25">
      <c r="A1353" s="13">
        <v>412091</v>
      </c>
      <c r="B1353" s="5" t="s">
        <v>906</v>
      </c>
      <c r="C1353" s="6" t="str">
        <f t="shared" si="21"/>
        <v>SUBCUENTA</v>
      </c>
    </row>
    <row r="1354" spans="1:3" x14ac:dyDescent="0.25">
      <c r="A1354" s="13">
        <v>412095</v>
      </c>
      <c r="B1354" s="5" t="s">
        <v>907</v>
      </c>
      <c r="C1354" s="6" t="str">
        <f t="shared" si="21"/>
        <v>SUBCUENTA</v>
      </c>
    </row>
    <row r="1355" spans="1:3" x14ac:dyDescent="0.25">
      <c r="A1355" s="13">
        <v>412099</v>
      </c>
      <c r="B1355" s="5" t="s">
        <v>51</v>
      </c>
      <c r="C1355" s="6" t="str">
        <f t="shared" si="21"/>
        <v>SUBCUENTA</v>
      </c>
    </row>
    <row r="1356" spans="1:3" x14ac:dyDescent="0.25">
      <c r="A1356" s="13">
        <v>4125</v>
      </c>
      <c r="B1356" s="5" t="s">
        <v>41</v>
      </c>
      <c r="C1356" s="6" t="str">
        <f t="shared" si="21"/>
        <v>CUENTA</v>
      </c>
    </row>
    <row r="1357" spans="1:3" x14ac:dyDescent="0.25">
      <c r="A1357" s="13">
        <v>412505</v>
      </c>
      <c r="B1357" s="5" t="s">
        <v>908</v>
      </c>
      <c r="C1357" s="6" t="str">
        <f t="shared" si="21"/>
        <v>SUBCUENTA</v>
      </c>
    </row>
    <row r="1358" spans="1:3" x14ac:dyDescent="0.25">
      <c r="A1358" s="13">
        <v>412510</v>
      </c>
      <c r="B1358" s="5" t="s">
        <v>909</v>
      </c>
      <c r="C1358" s="6" t="str">
        <f t="shared" si="21"/>
        <v>SUBCUENTA</v>
      </c>
    </row>
    <row r="1359" spans="1:3" x14ac:dyDescent="0.25">
      <c r="A1359" s="13">
        <v>412515</v>
      </c>
      <c r="B1359" s="5" t="s">
        <v>910</v>
      </c>
      <c r="C1359" s="6" t="str">
        <f t="shared" si="21"/>
        <v>SUBCUENTA</v>
      </c>
    </row>
    <row r="1360" spans="1:3" x14ac:dyDescent="0.25">
      <c r="A1360" s="13">
        <v>412595</v>
      </c>
      <c r="B1360" s="5" t="s">
        <v>803</v>
      </c>
      <c r="C1360" s="6" t="str">
        <f t="shared" si="21"/>
        <v>SUBCUENTA</v>
      </c>
    </row>
    <row r="1361" spans="1:3" x14ac:dyDescent="0.25">
      <c r="A1361" s="13">
        <v>412599</v>
      </c>
      <c r="B1361" s="5" t="s">
        <v>51</v>
      </c>
      <c r="C1361" s="6" t="str">
        <f t="shared" si="21"/>
        <v>SUBCUENTA</v>
      </c>
    </row>
    <row r="1362" spans="1:3" x14ac:dyDescent="0.25">
      <c r="A1362" s="13">
        <v>4130</v>
      </c>
      <c r="B1362" s="5" t="s">
        <v>42</v>
      </c>
      <c r="C1362" s="6" t="str">
        <f t="shared" si="21"/>
        <v>CUENTA</v>
      </c>
    </row>
    <row r="1363" spans="1:3" x14ac:dyDescent="0.25">
      <c r="A1363" s="13">
        <v>413005</v>
      </c>
      <c r="B1363" s="5" t="s">
        <v>911</v>
      </c>
      <c r="C1363" s="6" t="str">
        <f t="shared" si="21"/>
        <v>SUBCUENTA</v>
      </c>
    </row>
    <row r="1364" spans="1:3" x14ac:dyDescent="0.25">
      <c r="A1364" s="13">
        <v>413010</v>
      </c>
      <c r="B1364" s="5" t="s">
        <v>912</v>
      </c>
      <c r="C1364" s="6" t="str">
        <f t="shared" si="21"/>
        <v>SUBCUENTA</v>
      </c>
    </row>
    <row r="1365" spans="1:3" x14ac:dyDescent="0.25">
      <c r="A1365" s="13">
        <v>413015</v>
      </c>
      <c r="B1365" s="5" t="s">
        <v>913</v>
      </c>
      <c r="C1365" s="6" t="str">
        <f t="shared" si="21"/>
        <v>SUBCUENTA</v>
      </c>
    </row>
    <row r="1366" spans="1:3" x14ac:dyDescent="0.25">
      <c r="A1366" s="13">
        <v>413020</v>
      </c>
      <c r="B1366" s="5" t="s">
        <v>914</v>
      </c>
      <c r="C1366" s="6" t="str">
        <f t="shared" si="21"/>
        <v>SUBCUENTA</v>
      </c>
    </row>
    <row r="1367" spans="1:3" x14ac:dyDescent="0.25">
      <c r="A1367" s="13">
        <v>413025</v>
      </c>
      <c r="B1367" s="5" t="s">
        <v>915</v>
      </c>
      <c r="C1367" s="6" t="str">
        <f t="shared" si="21"/>
        <v>SUBCUENTA</v>
      </c>
    </row>
    <row r="1368" spans="1:3" x14ac:dyDescent="0.25">
      <c r="A1368" s="13">
        <v>413095</v>
      </c>
      <c r="B1368" s="5" t="s">
        <v>803</v>
      </c>
      <c r="C1368" s="6" t="str">
        <f t="shared" si="21"/>
        <v>SUBCUENTA</v>
      </c>
    </row>
    <row r="1369" spans="1:3" x14ac:dyDescent="0.25">
      <c r="A1369" s="13">
        <v>413099</v>
      </c>
      <c r="B1369" s="5" t="s">
        <v>51</v>
      </c>
      <c r="C1369" s="6" t="str">
        <f t="shared" si="21"/>
        <v>SUBCUENTA</v>
      </c>
    </row>
    <row r="1370" spans="1:3" x14ac:dyDescent="0.25">
      <c r="A1370" s="13">
        <v>4135</v>
      </c>
      <c r="B1370" s="5" t="s">
        <v>43</v>
      </c>
      <c r="C1370" s="6" t="str">
        <f t="shared" si="21"/>
        <v>CUENTA</v>
      </c>
    </row>
    <row r="1371" spans="1:3" x14ac:dyDescent="0.25">
      <c r="A1371" s="13">
        <v>413502</v>
      </c>
      <c r="B1371" s="5" t="s">
        <v>916</v>
      </c>
      <c r="C1371" s="6" t="str">
        <f t="shared" si="21"/>
        <v>SUBCUENTA</v>
      </c>
    </row>
    <row r="1372" spans="1:3" x14ac:dyDescent="0.25">
      <c r="A1372" s="13">
        <v>413504</v>
      </c>
      <c r="B1372" s="5" t="s">
        <v>917</v>
      </c>
      <c r="C1372" s="6" t="str">
        <f t="shared" si="21"/>
        <v>SUBCUENTA</v>
      </c>
    </row>
    <row r="1373" spans="1:3" x14ac:dyDescent="0.25">
      <c r="A1373" s="13">
        <v>413506</v>
      </c>
      <c r="B1373" s="5" t="s">
        <v>918</v>
      </c>
      <c r="C1373" s="6" t="str">
        <f t="shared" si="21"/>
        <v>SUBCUENTA</v>
      </c>
    </row>
    <row r="1374" spans="1:3" x14ac:dyDescent="0.25">
      <c r="A1374" s="13">
        <v>413508</v>
      </c>
      <c r="B1374" s="5" t="s">
        <v>919</v>
      </c>
      <c r="C1374" s="6" t="str">
        <f t="shared" si="21"/>
        <v>SUBCUENTA</v>
      </c>
    </row>
    <row r="1375" spans="1:3" x14ac:dyDescent="0.25">
      <c r="A1375" s="13">
        <v>413510</v>
      </c>
      <c r="B1375" s="5" t="s">
        <v>920</v>
      </c>
      <c r="C1375" s="6" t="str">
        <f t="shared" si="21"/>
        <v>SUBCUENTA</v>
      </c>
    </row>
    <row r="1376" spans="1:3" x14ac:dyDescent="0.25">
      <c r="A1376" s="13">
        <v>413512</v>
      </c>
      <c r="B1376" s="5" t="s">
        <v>921</v>
      </c>
      <c r="C1376" s="6" t="str">
        <f t="shared" si="21"/>
        <v>SUBCUENTA</v>
      </c>
    </row>
    <row r="1377" spans="1:3" x14ac:dyDescent="0.25">
      <c r="A1377" s="13">
        <v>413514</v>
      </c>
      <c r="B1377" s="5" t="s">
        <v>922</v>
      </c>
      <c r="C1377" s="6" t="str">
        <f t="shared" ref="C1377:C1443" si="22">IF(LEN(A1377)=1,"CLASE",IF(LEN(A1377)=2,"GRUPO",IF(LEN(A1377)=4,"CUENTA",IF(LEN(A1377)=6,"SUBCUENTA",""))))</f>
        <v>SUBCUENTA</v>
      </c>
    </row>
    <row r="1378" spans="1:3" x14ac:dyDescent="0.25">
      <c r="A1378" s="13">
        <v>413516</v>
      </c>
      <c r="B1378" s="5" t="s">
        <v>923</v>
      </c>
      <c r="C1378" s="6" t="str">
        <f t="shared" si="22"/>
        <v>SUBCUENTA</v>
      </c>
    </row>
    <row r="1379" spans="1:3" x14ac:dyDescent="0.25">
      <c r="A1379" s="13">
        <v>413518</v>
      </c>
      <c r="B1379" s="5" t="s">
        <v>924</v>
      </c>
      <c r="C1379" s="6" t="str">
        <f t="shared" si="22"/>
        <v>SUBCUENTA</v>
      </c>
    </row>
    <row r="1380" spans="1:3" x14ac:dyDescent="0.25">
      <c r="A1380" s="13">
        <v>413520</v>
      </c>
      <c r="B1380" s="5" t="s">
        <v>925</v>
      </c>
      <c r="C1380" s="6" t="str">
        <f t="shared" si="22"/>
        <v>SUBCUENTA</v>
      </c>
    </row>
    <row r="1381" spans="1:3" x14ac:dyDescent="0.25">
      <c r="A1381" s="13">
        <v>413522</v>
      </c>
      <c r="B1381" s="5" t="s">
        <v>926</v>
      </c>
      <c r="C1381" s="6" t="str">
        <f t="shared" si="22"/>
        <v>SUBCUENTA</v>
      </c>
    </row>
    <row r="1382" spans="1:3" x14ac:dyDescent="0.25">
      <c r="A1382" s="13">
        <v>413524</v>
      </c>
      <c r="B1382" s="5" t="s">
        <v>927</v>
      </c>
      <c r="C1382" s="6" t="str">
        <f t="shared" si="22"/>
        <v>SUBCUENTA</v>
      </c>
    </row>
    <row r="1383" spans="1:3" x14ac:dyDescent="0.25">
      <c r="A1383" s="13">
        <v>41352401</v>
      </c>
      <c r="B1383" s="5" t="s">
        <v>1542</v>
      </c>
      <c r="C1383" s="6" t="str">
        <f t="shared" si="22"/>
        <v/>
      </c>
    </row>
    <row r="1384" spans="1:3" x14ac:dyDescent="0.25">
      <c r="A1384" s="13">
        <v>41352402</v>
      </c>
      <c r="B1384" s="5" t="s">
        <v>1543</v>
      </c>
      <c r="C1384" s="6" t="str">
        <f t="shared" si="22"/>
        <v/>
      </c>
    </row>
    <row r="1385" spans="1:3" x14ac:dyDescent="0.25">
      <c r="A1385" s="13">
        <v>41352403</v>
      </c>
      <c r="B1385" s="5" t="s">
        <v>1544</v>
      </c>
      <c r="C1385" s="6" t="str">
        <f t="shared" si="22"/>
        <v/>
      </c>
    </row>
    <row r="1386" spans="1:3" x14ac:dyDescent="0.25">
      <c r="A1386" s="13">
        <v>413526</v>
      </c>
      <c r="B1386" s="5" t="s">
        <v>928</v>
      </c>
      <c r="C1386" s="6" t="str">
        <f t="shared" si="22"/>
        <v>SUBCUENTA</v>
      </c>
    </row>
    <row r="1387" spans="1:3" x14ac:dyDescent="0.25">
      <c r="A1387" s="13">
        <v>413528</v>
      </c>
      <c r="B1387" s="5" t="s">
        <v>929</v>
      </c>
      <c r="C1387" s="6" t="str">
        <f t="shared" si="22"/>
        <v>SUBCUENTA</v>
      </c>
    </row>
    <row r="1388" spans="1:3" x14ac:dyDescent="0.25">
      <c r="A1388" s="13">
        <v>413530</v>
      </c>
      <c r="B1388" s="5" t="s">
        <v>930</v>
      </c>
      <c r="C1388" s="6" t="str">
        <f t="shared" si="22"/>
        <v>SUBCUENTA</v>
      </c>
    </row>
    <row r="1389" spans="1:3" x14ac:dyDescent="0.25">
      <c r="A1389" s="13">
        <v>413532</v>
      </c>
      <c r="B1389" s="5" t="s">
        <v>931</v>
      </c>
      <c r="C1389" s="6" t="str">
        <f t="shared" si="22"/>
        <v>SUBCUENTA</v>
      </c>
    </row>
    <row r="1390" spans="1:3" x14ac:dyDescent="0.25">
      <c r="A1390" s="13">
        <v>413534</v>
      </c>
      <c r="B1390" s="5" t="s">
        <v>932</v>
      </c>
      <c r="C1390" s="6" t="str">
        <f t="shared" si="22"/>
        <v>SUBCUENTA</v>
      </c>
    </row>
    <row r="1391" spans="1:3" x14ac:dyDescent="0.25">
      <c r="A1391" s="13">
        <v>413536</v>
      </c>
      <c r="B1391" s="5" t="s">
        <v>933</v>
      </c>
      <c r="C1391" s="6" t="str">
        <f t="shared" si="22"/>
        <v>SUBCUENTA</v>
      </c>
    </row>
    <row r="1392" spans="1:3" x14ac:dyDescent="0.25">
      <c r="A1392" s="13">
        <v>413538</v>
      </c>
      <c r="B1392" s="5" t="s">
        <v>934</v>
      </c>
      <c r="C1392" s="6" t="str">
        <f t="shared" si="22"/>
        <v>SUBCUENTA</v>
      </c>
    </row>
    <row r="1393" spans="1:3" ht="22.5" x14ac:dyDescent="0.25">
      <c r="A1393" s="13">
        <v>413540</v>
      </c>
      <c r="B1393" s="5" t="s">
        <v>935</v>
      </c>
      <c r="C1393" s="6" t="str">
        <f t="shared" si="22"/>
        <v>SUBCUENTA</v>
      </c>
    </row>
    <row r="1394" spans="1:3" x14ac:dyDescent="0.25">
      <c r="A1394" s="13">
        <v>413542</v>
      </c>
      <c r="B1394" s="5" t="s">
        <v>936</v>
      </c>
      <c r="C1394" s="6" t="str">
        <f t="shared" si="22"/>
        <v>SUBCUENTA</v>
      </c>
    </row>
    <row r="1395" spans="1:3" x14ac:dyDescent="0.25">
      <c r="A1395" s="13">
        <v>413544</v>
      </c>
      <c r="B1395" s="5" t="s">
        <v>937</v>
      </c>
      <c r="C1395" s="6" t="str">
        <f t="shared" si="22"/>
        <v>SUBCUENTA</v>
      </c>
    </row>
    <row r="1396" spans="1:3" x14ac:dyDescent="0.25">
      <c r="A1396" s="13">
        <v>413546</v>
      </c>
      <c r="B1396" s="5" t="s">
        <v>938</v>
      </c>
      <c r="C1396" s="6" t="str">
        <f t="shared" si="22"/>
        <v>SUBCUENTA</v>
      </c>
    </row>
    <row r="1397" spans="1:3" x14ac:dyDescent="0.25">
      <c r="A1397" s="13">
        <v>413548</v>
      </c>
      <c r="B1397" s="5" t="s">
        <v>939</v>
      </c>
      <c r="C1397" s="6" t="str">
        <f t="shared" si="22"/>
        <v>SUBCUENTA</v>
      </c>
    </row>
    <row r="1398" spans="1:3" x14ac:dyDescent="0.25">
      <c r="A1398" s="13">
        <v>413550</v>
      </c>
      <c r="B1398" s="5" t="s">
        <v>940</v>
      </c>
      <c r="C1398" s="6" t="str">
        <f t="shared" si="22"/>
        <v>SUBCUENTA</v>
      </c>
    </row>
    <row r="1399" spans="1:3" x14ac:dyDescent="0.25">
      <c r="A1399" s="13">
        <v>413552</v>
      </c>
      <c r="B1399" s="5" t="s">
        <v>941</v>
      </c>
      <c r="C1399" s="6" t="str">
        <f t="shared" si="22"/>
        <v>SUBCUENTA</v>
      </c>
    </row>
    <row r="1400" spans="1:3" x14ac:dyDescent="0.25">
      <c r="A1400" s="13">
        <v>413554</v>
      </c>
      <c r="B1400" s="5" t="s">
        <v>942</v>
      </c>
      <c r="C1400" s="6" t="str">
        <f t="shared" si="22"/>
        <v>SUBCUENTA</v>
      </c>
    </row>
    <row r="1401" spans="1:3" x14ac:dyDescent="0.25">
      <c r="A1401" s="13">
        <v>413556</v>
      </c>
      <c r="B1401" s="5" t="s">
        <v>943</v>
      </c>
      <c r="C1401" s="6" t="str">
        <f t="shared" si="22"/>
        <v>SUBCUENTA</v>
      </c>
    </row>
    <row r="1402" spans="1:3" x14ac:dyDescent="0.25">
      <c r="A1402" s="13">
        <v>413558</v>
      </c>
      <c r="B1402" s="5" t="s">
        <v>944</v>
      </c>
      <c r="C1402" s="6" t="str">
        <f t="shared" si="22"/>
        <v>SUBCUENTA</v>
      </c>
    </row>
    <row r="1403" spans="1:3" x14ac:dyDescent="0.25">
      <c r="A1403" s="13">
        <v>413560</v>
      </c>
      <c r="B1403" s="5" t="s">
        <v>945</v>
      </c>
      <c r="C1403" s="6" t="str">
        <f t="shared" si="22"/>
        <v>SUBCUENTA</v>
      </c>
    </row>
    <row r="1404" spans="1:3" x14ac:dyDescent="0.25">
      <c r="A1404" s="13">
        <v>413562</v>
      </c>
      <c r="B1404" s="5" t="s">
        <v>946</v>
      </c>
      <c r="C1404" s="6" t="str">
        <f t="shared" si="22"/>
        <v>SUBCUENTA</v>
      </c>
    </row>
    <row r="1405" spans="1:3" x14ac:dyDescent="0.25">
      <c r="A1405" s="13">
        <v>413564</v>
      </c>
      <c r="B1405" s="5" t="s">
        <v>947</v>
      </c>
      <c r="C1405" s="6" t="str">
        <f t="shared" si="22"/>
        <v>SUBCUENTA</v>
      </c>
    </row>
    <row r="1406" spans="1:3" x14ac:dyDescent="0.25">
      <c r="A1406" s="13">
        <v>413566</v>
      </c>
      <c r="B1406" s="5" t="s">
        <v>948</v>
      </c>
      <c r="C1406" s="6" t="str">
        <f t="shared" si="22"/>
        <v>SUBCUENTA</v>
      </c>
    </row>
    <row r="1407" spans="1:3" x14ac:dyDescent="0.25">
      <c r="A1407" s="13">
        <v>413568</v>
      </c>
      <c r="B1407" s="5" t="s">
        <v>949</v>
      </c>
      <c r="C1407" s="6" t="str">
        <f t="shared" si="22"/>
        <v>SUBCUENTA</v>
      </c>
    </row>
    <row r="1408" spans="1:3" x14ac:dyDescent="0.25">
      <c r="A1408" s="13">
        <v>413570</v>
      </c>
      <c r="B1408" s="5" t="s">
        <v>950</v>
      </c>
      <c r="C1408" s="6" t="str">
        <f t="shared" si="22"/>
        <v>SUBCUENTA</v>
      </c>
    </row>
    <row r="1409" spans="1:3" x14ac:dyDescent="0.25">
      <c r="A1409" s="13">
        <v>413572</v>
      </c>
      <c r="B1409" s="5" t="s">
        <v>951</v>
      </c>
      <c r="C1409" s="6" t="str">
        <f t="shared" si="22"/>
        <v>SUBCUENTA</v>
      </c>
    </row>
    <row r="1410" spans="1:3" x14ac:dyDescent="0.25">
      <c r="A1410" s="13">
        <v>413595</v>
      </c>
      <c r="B1410" s="5" t="s">
        <v>952</v>
      </c>
      <c r="C1410" s="6" t="str">
        <f t="shared" si="22"/>
        <v>SUBCUENTA</v>
      </c>
    </row>
    <row r="1411" spans="1:3" x14ac:dyDescent="0.25">
      <c r="A1411" s="13">
        <v>413599</v>
      </c>
      <c r="B1411" s="5" t="s">
        <v>51</v>
      </c>
      <c r="C1411" s="6" t="str">
        <f t="shared" si="22"/>
        <v>SUBCUENTA</v>
      </c>
    </row>
    <row r="1412" spans="1:3" x14ac:dyDescent="0.25">
      <c r="A1412" s="13">
        <v>4140</v>
      </c>
      <c r="B1412" s="5" t="s">
        <v>44</v>
      </c>
      <c r="C1412" s="6" t="str">
        <f t="shared" si="22"/>
        <v>CUENTA</v>
      </c>
    </row>
    <row r="1413" spans="1:3" x14ac:dyDescent="0.25">
      <c r="A1413" s="13">
        <v>414005</v>
      </c>
      <c r="B1413" s="5" t="s">
        <v>953</v>
      </c>
      <c r="C1413" s="6" t="str">
        <f t="shared" si="22"/>
        <v>SUBCUENTA</v>
      </c>
    </row>
    <row r="1414" spans="1:3" x14ac:dyDescent="0.25">
      <c r="A1414" s="13">
        <v>414010</v>
      </c>
      <c r="B1414" s="5" t="s">
        <v>954</v>
      </c>
      <c r="C1414" s="6" t="str">
        <f t="shared" si="22"/>
        <v>SUBCUENTA</v>
      </c>
    </row>
    <row r="1415" spans="1:3" x14ac:dyDescent="0.25">
      <c r="A1415" s="13">
        <v>414015</v>
      </c>
      <c r="B1415" s="5" t="s">
        <v>955</v>
      </c>
      <c r="C1415" s="6" t="str">
        <f t="shared" si="22"/>
        <v>SUBCUENTA</v>
      </c>
    </row>
    <row r="1416" spans="1:3" x14ac:dyDescent="0.25">
      <c r="A1416" s="13">
        <v>414020</v>
      </c>
      <c r="B1416" s="5" t="s">
        <v>956</v>
      </c>
      <c r="C1416" s="6" t="str">
        <f t="shared" si="22"/>
        <v>SUBCUENTA</v>
      </c>
    </row>
    <row r="1417" spans="1:3" x14ac:dyDescent="0.25">
      <c r="A1417" s="13">
        <v>414095</v>
      </c>
      <c r="B1417" s="5" t="s">
        <v>803</v>
      </c>
      <c r="C1417" s="6" t="str">
        <f t="shared" si="22"/>
        <v>SUBCUENTA</v>
      </c>
    </row>
    <row r="1418" spans="1:3" x14ac:dyDescent="0.25">
      <c r="A1418" s="13">
        <v>414099</v>
      </c>
      <c r="B1418" s="5" t="s">
        <v>51</v>
      </c>
      <c r="C1418" s="6" t="str">
        <f t="shared" si="22"/>
        <v>SUBCUENTA</v>
      </c>
    </row>
    <row r="1419" spans="1:3" x14ac:dyDescent="0.25">
      <c r="A1419" s="13">
        <v>4145</v>
      </c>
      <c r="B1419" s="5" t="s">
        <v>45</v>
      </c>
      <c r="C1419" s="6" t="str">
        <f t="shared" si="22"/>
        <v>CUENTA</v>
      </c>
    </row>
    <row r="1420" spans="1:3" x14ac:dyDescent="0.25">
      <c r="A1420" s="13">
        <v>414505</v>
      </c>
      <c r="B1420" s="5" t="s">
        <v>957</v>
      </c>
      <c r="C1420" s="6" t="str">
        <f t="shared" si="22"/>
        <v>SUBCUENTA</v>
      </c>
    </row>
    <row r="1421" spans="1:3" x14ac:dyDescent="0.25">
      <c r="A1421" s="13">
        <v>414510</v>
      </c>
      <c r="B1421" s="5" t="s">
        <v>958</v>
      </c>
      <c r="C1421" s="6" t="str">
        <f t="shared" si="22"/>
        <v>SUBCUENTA</v>
      </c>
    </row>
    <row r="1422" spans="1:3" x14ac:dyDescent="0.25">
      <c r="A1422" s="13">
        <v>414515</v>
      </c>
      <c r="B1422" s="5" t="s">
        <v>959</v>
      </c>
      <c r="C1422" s="6" t="str">
        <f t="shared" si="22"/>
        <v>SUBCUENTA</v>
      </c>
    </row>
    <row r="1423" spans="1:3" x14ac:dyDescent="0.25">
      <c r="A1423" s="13">
        <v>414520</v>
      </c>
      <c r="B1423" s="5" t="s">
        <v>960</v>
      </c>
      <c r="C1423" s="6" t="str">
        <f t="shared" si="22"/>
        <v>SUBCUENTA</v>
      </c>
    </row>
    <row r="1424" spans="1:3" x14ac:dyDescent="0.25">
      <c r="A1424" s="13">
        <v>414525</v>
      </c>
      <c r="B1424" s="5" t="s">
        <v>961</v>
      </c>
      <c r="C1424" s="6" t="str">
        <f t="shared" si="22"/>
        <v>SUBCUENTA</v>
      </c>
    </row>
    <row r="1425" spans="1:3" x14ac:dyDescent="0.25">
      <c r="A1425" s="13">
        <v>414530</v>
      </c>
      <c r="B1425" s="5" t="s">
        <v>962</v>
      </c>
      <c r="C1425" s="6" t="str">
        <f t="shared" si="22"/>
        <v>SUBCUENTA</v>
      </c>
    </row>
    <row r="1426" spans="1:3" x14ac:dyDescent="0.25">
      <c r="A1426" s="13">
        <v>414535</v>
      </c>
      <c r="B1426" s="5" t="s">
        <v>963</v>
      </c>
      <c r="C1426" s="6" t="str">
        <f t="shared" si="22"/>
        <v>SUBCUENTA</v>
      </c>
    </row>
    <row r="1427" spans="1:3" x14ac:dyDescent="0.25">
      <c r="A1427" s="13">
        <v>414540</v>
      </c>
      <c r="B1427" s="5" t="s">
        <v>964</v>
      </c>
      <c r="C1427" s="6" t="str">
        <f t="shared" si="22"/>
        <v>SUBCUENTA</v>
      </c>
    </row>
    <row r="1428" spans="1:3" x14ac:dyDescent="0.25">
      <c r="A1428" s="13">
        <v>414545</v>
      </c>
      <c r="B1428" s="5" t="s">
        <v>965</v>
      </c>
      <c r="C1428" s="6" t="str">
        <f t="shared" si="22"/>
        <v>SUBCUENTA</v>
      </c>
    </row>
    <row r="1429" spans="1:3" x14ac:dyDescent="0.25">
      <c r="A1429" s="13">
        <v>414550</v>
      </c>
      <c r="B1429" s="5" t="s">
        <v>966</v>
      </c>
      <c r="C1429" s="6" t="str">
        <f t="shared" si="22"/>
        <v>SUBCUENTA</v>
      </c>
    </row>
    <row r="1430" spans="1:3" x14ac:dyDescent="0.25">
      <c r="A1430" s="13">
        <v>414555</v>
      </c>
      <c r="B1430" s="5" t="s">
        <v>967</v>
      </c>
      <c r="C1430" s="6" t="str">
        <f t="shared" si="22"/>
        <v>SUBCUENTA</v>
      </c>
    </row>
    <row r="1431" spans="1:3" x14ac:dyDescent="0.25">
      <c r="A1431" s="13">
        <v>414560</v>
      </c>
      <c r="B1431" s="5" t="s">
        <v>968</v>
      </c>
      <c r="C1431" s="6" t="str">
        <f t="shared" si="22"/>
        <v>SUBCUENTA</v>
      </c>
    </row>
    <row r="1432" spans="1:3" x14ac:dyDescent="0.25">
      <c r="A1432" s="13">
        <v>414565</v>
      </c>
      <c r="B1432" s="5" t="s">
        <v>969</v>
      </c>
      <c r="C1432" s="6" t="str">
        <f t="shared" si="22"/>
        <v>SUBCUENTA</v>
      </c>
    </row>
    <row r="1433" spans="1:3" x14ac:dyDescent="0.25">
      <c r="A1433" s="13">
        <v>414570</v>
      </c>
      <c r="B1433" s="5" t="s">
        <v>970</v>
      </c>
      <c r="C1433" s="6" t="str">
        <f t="shared" si="22"/>
        <v>SUBCUENTA</v>
      </c>
    </row>
    <row r="1434" spans="1:3" x14ac:dyDescent="0.25">
      <c r="A1434" s="13">
        <v>414575</v>
      </c>
      <c r="B1434" s="5" t="s">
        <v>971</v>
      </c>
      <c r="C1434" s="6" t="str">
        <f t="shared" si="22"/>
        <v>SUBCUENTA</v>
      </c>
    </row>
    <row r="1435" spans="1:3" x14ac:dyDescent="0.25">
      <c r="A1435" s="13">
        <v>414580</v>
      </c>
      <c r="B1435" s="5" t="s">
        <v>972</v>
      </c>
      <c r="C1435" s="6" t="str">
        <f t="shared" si="22"/>
        <v>SUBCUENTA</v>
      </c>
    </row>
    <row r="1436" spans="1:3" x14ac:dyDescent="0.25">
      <c r="A1436" s="13">
        <v>414595</v>
      </c>
      <c r="B1436" s="5" t="s">
        <v>803</v>
      </c>
      <c r="C1436" s="6" t="str">
        <f t="shared" si="22"/>
        <v>SUBCUENTA</v>
      </c>
    </row>
    <row r="1437" spans="1:3" x14ac:dyDescent="0.25">
      <c r="A1437" s="13">
        <v>414599</v>
      </c>
      <c r="B1437" s="5" t="s">
        <v>51</v>
      </c>
      <c r="C1437" s="6" t="str">
        <f t="shared" si="22"/>
        <v>SUBCUENTA</v>
      </c>
    </row>
    <row r="1438" spans="1:3" x14ac:dyDescent="0.25">
      <c r="A1438" s="13">
        <v>4150</v>
      </c>
      <c r="B1438" s="5" t="s">
        <v>46</v>
      </c>
      <c r="C1438" s="6" t="str">
        <f t="shared" si="22"/>
        <v>CUENTA</v>
      </c>
    </row>
    <row r="1439" spans="1:3" x14ac:dyDescent="0.25">
      <c r="A1439" s="13">
        <v>415005</v>
      </c>
      <c r="B1439" s="5" t="s">
        <v>973</v>
      </c>
      <c r="C1439" s="6" t="str">
        <f t="shared" si="22"/>
        <v>SUBCUENTA</v>
      </c>
    </row>
    <row r="1440" spans="1:3" x14ac:dyDescent="0.25">
      <c r="A1440" s="13">
        <v>415010</v>
      </c>
      <c r="B1440" s="5" t="s">
        <v>974</v>
      </c>
      <c r="C1440" s="6" t="str">
        <f t="shared" si="22"/>
        <v>SUBCUENTA</v>
      </c>
    </row>
    <row r="1441" spans="1:3" x14ac:dyDescent="0.25">
      <c r="A1441" s="13">
        <v>415015</v>
      </c>
      <c r="B1441" s="5" t="s">
        <v>975</v>
      </c>
      <c r="C1441" s="6" t="str">
        <f t="shared" si="22"/>
        <v>SUBCUENTA</v>
      </c>
    </row>
    <row r="1442" spans="1:3" x14ac:dyDescent="0.25">
      <c r="A1442" s="13">
        <v>415020</v>
      </c>
      <c r="B1442" s="5" t="s">
        <v>168</v>
      </c>
      <c r="C1442" s="6" t="str">
        <f t="shared" si="22"/>
        <v>SUBCUENTA</v>
      </c>
    </row>
    <row r="1443" spans="1:3" x14ac:dyDescent="0.25">
      <c r="A1443" s="13">
        <v>415025</v>
      </c>
      <c r="B1443" s="5" t="s">
        <v>976</v>
      </c>
      <c r="C1443" s="6" t="str">
        <f t="shared" si="22"/>
        <v>SUBCUENTA</v>
      </c>
    </row>
    <row r="1444" spans="1:3" x14ac:dyDescent="0.25">
      <c r="A1444" s="13">
        <v>415030</v>
      </c>
      <c r="B1444" s="5" t="s">
        <v>169</v>
      </c>
      <c r="C1444" s="6" t="str">
        <f t="shared" ref="C1444:C1510" si="23">IF(LEN(A1444)=1,"CLASE",IF(LEN(A1444)=2,"GRUPO",IF(LEN(A1444)=4,"CUENTA",IF(LEN(A1444)=6,"SUBCUENTA",""))))</f>
        <v>SUBCUENTA</v>
      </c>
    </row>
    <row r="1445" spans="1:3" x14ac:dyDescent="0.25">
      <c r="A1445" s="13">
        <v>415035</v>
      </c>
      <c r="B1445" s="5" t="s">
        <v>977</v>
      </c>
      <c r="C1445" s="6" t="str">
        <f t="shared" si="23"/>
        <v>SUBCUENTA</v>
      </c>
    </row>
    <row r="1446" spans="1:3" x14ac:dyDescent="0.25">
      <c r="A1446" s="13">
        <v>415040</v>
      </c>
      <c r="B1446" s="5" t="s">
        <v>978</v>
      </c>
      <c r="C1446" s="6" t="str">
        <f t="shared" si="23"/>
        <v>SUBCUENTA</v>
      </c>
    </row>
    <row r="1447" spans="1:3" x14ac:dyDescent="0.25">
      <c r="A1447" s="13">
        <v>415045</v>
      </c>
      <c r="B1447" s="5" t="s">
        <v>979</v>
      </c>
      <c r="C1447" s="6" t="str">
        <f t="shared" si="23"/>
        <v>SUBCUENTA</v>
      </c>
    </row>
    <row r="1448" spans="1:3" x14ac:dyDescent="0.25">
      <c r="A1448" s="13">
        <v>415050</v>
      </c>
      <c r="B1448" s="5" t="s">
        <v>980</v>
      </c>
      <c r="C1448" s="6" t="str">
        <f t="shared" si="23"/>
        <v>SUBCUENTA</v>
      </c>
    </row>
    <row r="1449" spans="1:3" x14ac:dyDescent="0.25">
      <c r="A1449" s="13">
        <v>415055</v>
      </c>
      <c r="B1449" s="5" t="s">
        <v>981</v>
      </c>
      <c r="C1449" s="6" t="str">
        <f t="shared" si="23"/>
        <v>SUBCUENTA</v>
      </c>
    </row>
    <row r="1450" spans="1:3" x14ac:dyDescent="0.25">
      <c r="A1450" s="13">
        <v>415060</v>
      </c>
      <c r="B1450" s="5" t="s">
        <v>982</v>
      </c>
      <c r="C1450" s="6" t="str">
        <f t="shared" si="23"/>
        <v>SUBCUENTA</v>
      </c>
    </row>
    <row r="1451" spans="1:3" x14ac:dyDescent="0.25">
      <c r="A1451" s="13">
        <v>415065</v>
      </c>
      <c r="B1451" s="5" t="s">
        <v>983</v>
      </c>
      <c r="C1451" s="6" t="str">
        <f t="shared" si="23"/>
        <v>SUBCUENTA</v>
      </c>
    </row>
    <row r="1452" spans="1:3" x14ac:dyDescent="0.25">
      <c r="A1452" s="13">
        <v>415070</v>
      </c>
      <c r="B1452" s="5" t="s">
        <v>984</v>
      </c>
      <c r="C1452" s="6" t="str">
        <f t="shared" si="23"/>
        <v>SUBCUENTA</v>
      </c>
    </row>
    <row r="1453" spans="1:3" x14ac:dyDescent="0.25">
      <c r="A1453" s="13">
        <v>415075</v>
      </c>
      <c r="B1453" s="5" t="s">
        <v>985</v>
      </c>
      <c r="C1453" s="6" t="str">
        <f t="shared" si="23"/>
        <v>SUBCUENTA</v>
      </c>
    </row>
    <row r="1454" spans="1:3" x14ac:dyDescent="0.25">
      <c r="A1454" s="13">
        <v>415095</v>
      </c>
      <c r="B1454" s="5" t="s">
        <v>803</v>
      </c>
      <c r="C1454" s="6" t="str">
        <f t="shared" si="23"/>
        <v>SUBCUENTA</v>
      </c>
    </row>
    <row r="1455" spans="1:3" x14ac:dyDescent="0.25">
      <c r="A1455" s="13">
        <v>415099</v>
      </c>
      <c r="B1455" s="5" t="s">
        <v>51</v>
      </c>
      <c r="C1455" s="6" t="str">
        <f t="shared" si="23"/>
        <v>SUBCUENTA</v>
      </c>
    </row>
    <row r="1456" spans="1:3" x14ac:dyDescent="0.25">
      <c r="A1456" s="13">
        <v>4155</v>
      </c>
      <c r="B1456" s="5" t="s">
        <v>47</v>
      </c>
      <c r="C1456" s="6" t="str">
        <f t="shared" si="23"/>
        <v>CUENTA</v>
      </c>
    </row>
    <row r="1457" spans="1:3" x14ac:dyDescent="0.25">
      <c r="A1457" s="13">
        <v>415505</v>
      </c>
      <c r="B1457" s="5" t="s">
        <v>986</v>
      </c>
      <c r="C1457" s="6" t="str">
        <f t="shared" si="23"/>
        <v>SUBCUENTA</v>
      </c>
    </row>
    <row r="1458" spans="1:3" x14ac:dyDescent="0.25">
      <c r="A1458" s="13">
        <v>415510</v>
      </c>
      <c r="B1458" s="5" t="s">
        <v>987</v>
      </c>
      <c r="C1458" s="6" t="str">
        <f t="shared" si="23"/>
        <v>SUBCUENTA</v>
      </c>
    </row>
    <row r="1459" spans="1:3" x14ac:dyDescent="0.25">
      <c r="A1459" s="13">
        <v>415515</v>
      </c>
      <c r="B1459" s="5" t="s">
        <v>988</v>
      </c>
      <c r="C1459" s="6" t="str">
        <f t="shared" si="23"/>
        <v>SUBCUENTA</v>
      </c>
    </row>
    <row r="1460" spans="1:3" x14ac:dyDescent="0.25">
      <c r="A1460" s="13">
        <v>415520</v>
      </c>
      <c r="B1460" s="5" t="s">
        <v>989</v>
      </c>
      <c r="C1460" s="6" t="str">
        <f t="shared" si="23"/>
        <v>SUBCUENTA</v>
      </c>
    </row>
    <row r="1461" spans="1:3" x14ac:dyDescent="0.25">
      <c r="A1461" s="13">
        <v>415525</v>
      </c>
      <c r="B1461" s="5" t="s">
        <v>990</v>
      </c>
      <c r="C1461" s="6" t="str">
        <f t="shared" si="23"/>
        <v>SUBCUENTA</v>
      </c>
    </row>
    <row r="1462" spans="1:3" x14ac:dyDescent="0.25">
      <c r="A1462" s="13">
        <v>415530</v>
      </c>
      <c r="B1462" s="5" t="s">
        <v>991</v>
      </c>
      <c r="C1462" s="6" t="str">
        <f t="shared" si="23"/>
        <v>SUBCUENTA</v>
      </c>
    </row>
    <row r="1463" spans="1:3" x14ac:dyDescent="0.25">
      <c r="A1463" s="13">
        <v>415535</v>
      </c>
      <c r="B1463" s="5" t="s">
        <v>992</v>
      </c>
      <c r="C1463" s="6" t="str">
        <f t="shared" si="23"/>
        <v>SUBCUENTA</v>
      </c>
    </row>
    <row r="1464" spans="1:3" x14ac:dyDescent="0.25">
      <c r="A1464" s="13">
        <v>415540</v>
      </c>
      <c r="B1464" s="5" t="s">
        <v>993</v>
      </c>
      <c r="C1464" s="6" t="str">
        <f t="shared" si="23"/>
        <v>SUBCUENTA</v>
      </c>
    </row>
    <row r="1465" spans="1:3" x14ac:dyDescent="0.25">
      <c r="A1465" s="13">
        <v>415545</v>
      </c>
      <c r="B1465" s="5" t="s">
        <v>994</v>
      </c>
      <c r="C1465" s="6" t="str">
        <f t="shared" si="23"/>
        <v>SUBCUENTA</v>
      </c>
    </row>
    <row r="1466" spans="1:3" x14ac:dyDescent="0.25">
      <c r="A1466" s="13">
        <v>415550</v>
      </c>
      <c r="B1466" s="5" t="s">
        <v>995</v>
      </c>
      <c r="C1466" s="6" t="str">
        <f t="shared" si="23"/>
        <v>SUBCUENTA</v>
      </c>
    </row>
    <row r="1467" spans="1:3" x14ac:dyDescent="0.25">
      <c r="A1467" s="13">
        <v>415555</v>
      </c>
      <c r="B1467" s="5" t="s">
        <v>996</v>
      </c>
      <c r="C1467" s="6" t="str">
        <f t="shared" si="23"/>
        <v>SUBCUENTA</v>
      </c>
    </row>
    <row r="1468" spans="1:3" x14ac:dyDescent="0.25">
      <c r="A1468" s="13">
        <v>415560</v>
      </c>
      <c r="B1468" s="5" t="s">
        <v>997</v>
      </c>
      <c r="C1468" s="6" t="str">
        <f t="shared" si="23"/>
        <v>SUBCUENTA</v>
      </c>
    </row>
    <row r="1469" spans="1:3" x14ac:dyDescent="0.25">
      <c r="A1469" s="13">
        <v>415565</v>
      </c>
      <c r="B1469" s="5" t="s">
        <v>998</v>
      </c>
      <c r="C1469" s="6" t="str">
        <f t="shared" si="23"/>
        <v>SUBCUENTA</v>
      </c>
    </row>
    <row r="1470" spans="1:3" x14ac:dyDescent="0.25">
      <c r="A1470" s="13">
        <v>415570</v>
      </c>
      <c r="B1470" s="5" t="s">
        <v>999</v>
      </c>
      <c r="C1470" s="6" t="str">
        <f t="shared" si="23"/>
        <v>SUBCUENTA</v>
      </c>
    </row>
    <row r="1471" spans="1:3" x14ac:dyDescent="0.25">
      <c r="A1471" s="13">
        <v>415575</v>
      </c>
      <c r="B1471" s="5" t="s">
        <v>1000</v>
      </c>
      <c r="C1471" s="6" t="str">
        <f t="shared" si="23"/>
        <v>SUBCUENTA</v>
      </c>
    </row>
    <row r="1472" spans="1:3" x14ac:dyDescent="0.25">
      <c r="A1472" s="13">
        <v>415580</v>
      </c>
      <c r="B1472" s="5" t="s">
        <v>1001</v>
      </c>
      <c r="C1472" s="6" t="str">
        <f t="shared" si="23"/>
        <v>SUBCUENTA</v>
      </c>
    </row>
    <row r="1473" spans="1:3" x14ac:dyDescent="0.25">
      <c r="A1473" s="13">
        <v>415585</v>
      </c>
      <c r="B1473" s="5" t="s">
        <v>1002</v>
      </c>
      <c r="C1473" s="6" t="str">
        <f t="shared" si="23"/>
        <v>SUBCUENTA</v>
      </c>
    </row>
    <row r="1474" spans="1:3" x14ac:dyDescent="0.25">
      <c r="A1474" s="13">
        <v>415590</v>
      </c>
      <c r="B1474" s="5" t="s">
        <v>1003</v>
      </c>
      <c r="C1474" s="6" t="str">
        <f t="shared" si="23"/>
        <v>SUBCUENTA</v>
      </c>
    </row>
    <row r="1475" spans="1:3" x14ac:dyDescent="0.25">
      <c r="A1475" s="13">
        <v>415595</v>
      </c>
      <c r="B1475" s="5" t="s">
        <v>803</v>
      </c>
      <c r="C1475" s="6" t="str">
        <f t="shared" si="23"/>
        <v>SUBCUENTA</v>
      </c>
    </row>
    <row r="1476" spans="1:3" x14ac:dyDescent="0.25">
      <c r="A1476" s="13">
        <v>415599</v>
      </c>
      <c r="B1476" s="5" t="s">
        <v>51</v>
      </c>
      <c r="C1476" s="6" t="str">
        <f t="shared" si="23"/>
        <v>SUBCUENTA</v>
      </c>
    </row>
    <row r="1477" spans="1:3" x14ac:dyDescent="0.25">
      <c r="A1477" s="13">
        <v>4160</v>
      </c>
      <c r="B1477" s="5" t="s">
        <v>48</v>
      </c>
      <c r="C1477" s="6" t="str">
        <f t="shared" si="23"/>
        <v>CUENTA</v>
      </c>
    </row>
    <row r="1478" spans="1:3" x14ac:dyDescent="0.25">
      <c r="A1478" s="13">
        <v>416005</v>
      </c>
      <c r="B1478" s="5" t="s">
        <v>1004</v>
      </c>
      <c r="C1478" s="6" t="str">
        <f t="shared" si="23"/>
        <v>SUBCUENTA</v>
      </c>
    </row>
    <row r="1479" spans="1:3" x14ac:dyDescent="0.25">
      <c r="A1479" s="13">
        <v>416095</v>
      </c>
      <c r="B1479" s="5" t="s">
        <v>803</v>
      </c>
      <c r="C1479" s="6" t="str">
        <f t="shared" si="23"/>
        <v>SUBCUENTA</v>
      </c>
    </row>
    <row r="1480" spans="1:3" x14ac:dyDescent="0.25">
      <c r="A1480" s="13">
        <v>416099</v>
      </c>
      <c r="B1480" s="5" t="s">
        <v>51</v>
      </c>
      <c r="C1480" s="6" t="str">
        <f t="shared" si="23"/>
        <v>SUBCUENTA</v>
      </c>
    </row>
    <row r="1481" spans="1:3" x14ac:dyDescent="0.25">
      <c r="A1481" s="13">
        <v>4165</v>
      </c>
      <c r="B1481" s="5" t="s">
        <v>49</v>
      </c>
      <c r="C1481" s="6" t="str">
        <f t="shared" si="23"/>
        <v>CUENTA</v>
      </c>
    </row>
    <row r="1482" spans="1:3" x14ac:dyDescent="0.25">
      <c r="A1482" s="13">
        <v>416505</v>
      </c>
      <c r="B1482" s="5" t="s">
        <v>1005</v>
      </c>
      <c r="C1482" s="6" t="str">
        <f t="shared" si="23"/>
        <v>SUBCUENTA</v>
      </c>
    </row>
    <row r="1483" spans="1:3" x14ac:dyDescent="0.25">
      <c r="A1483" s="13">
        <v>416510</v>
      </c>
      <c r="B1483" s="5" t="s">
        <v>1006</v>
      </c>
      <c r="C1483" s="6" t="str">
        <f t="shared" si="23"/>
        <v>SUBCUENTA</v>
      </c>
    </row>
    <row r="1484" spans="1:3" x14ac:dyDescent="0.25">
      <c r="A1484" s="13">
        <v>416515</v>
      </c>
      <c r="B1484" s="5" t="s">
        <v>1007</v>
      </c>
      <c r="C1484" s="6" t="str">
        <f t="shared" si="23"/>
        <v>SUBCUENTA</v>
      </c>
    </row>
    <row r="1485" spans="1:3" x14ac:dyDescent="0.25">
      <c r="A1485" s="13">
        <v>416520</v>
      </c>
      <c r="B1485" s="5" t="s">
        <v>1008</v>
      </c>
      <c r="C1485" s="6" t="str">
        <f t="shared" si="23"/>
        <v>SUBCUENTA</v>
      </c>
    </row>
    <row r="1486" spans="1:3" x14ac:dyDescent="0.25">
      <c r="A1486" s="13">
        <v>416525</v>
      </c>
      <c r="B1486" s="5" t="s">
        <v>1009</v>
      </c>
      <c r="C1486" s="6" t="str">
        <f t="shared" si="23"/>
        <v>SUBCUENTA</v>
      </c>
    </row>
    <row r="1487" spans="1:3" x14ac:dyDescent="0.25">
      <c r="A1487" s="13">
        <v>416530</v>
      </c>
      <c r="B1487" s="5" t="s">
        <v>1010</v>
      </c>
      <c r="C1487" s="6" t="str">
        <f t="shared" si="23"/>
        <v>SUBCUENTA</v>
      </c>
    </row>
    <row r="1488" spans="1:3" x14ac:dyDescent="0.25">
      <c r="A1488" s="13">
        <v>416595</v>
      </c>
      <c r="B1488" s="5" t="s">
        <v>803</v>
      </c>
      <c r="C1488" s="6" t="str">
        <f t="shared" si="23"/>
        <v>SUBCUENTA</v>
      </c>
    </row>
    <row r="1489" spans="1:3" x14ac:dyDescent="0.25">
      <c r="A1489" s="13">
        <v>416599</v>
      </c>
      <c r="B1489" s="5" t="s">
        <v>51</v>
      </c>
      <c r="C1489" s="6" t="str">
        <f t="shared" si="23"/>
        <v>SUBCUENTA</v>
      </c>
    </row>
    <row r="1490" spans="1:3" x14ac:dyDescent="0.25">
      <c r="A1490" s="13">
        <v>4170</v>
      </c>
      <c r="B1490" s="5" t="s">
        <v>50</v>
      </c>
      <c r="C1490" s="6" t="str">
        <f t="shared" si="23"/>
        <v>CUENTA</v>
      </c>
    </row>
    <row r="1491" spans="1:3" x14ac:dyDescent="0.25">
      <c r="A1491" s="13">
        <v>417005</v>
      </c>
      <c r="B1491" s="5" t="s">
        <v>1011</v>
      </c>
      <c r="C1491" s="6" t="str">
        <f t="shared" si="23"/>
        <v>SUBCUENTA</v>
      </c>
    </row>
    <row r="1492" spans="1:3" x14ac:dyDescent="0.25">
      <c r="A1492" s="13">
        <v>417010</v>
      </c>
      <c r="B1492" s="5" t="s">
        <v>1012</v>
      </c>
      <c r="C1492" s="6" t="str">
        <f t="shared" si="23"/>
        <v>SUBCUENTA</v>
      </c>
    </row>
    <row r="1493" spans="1:3" x14ac:dyDescent="0.25">
      <c r="A1493" s="13">
        <v>417015</v>
      </c>
      <c r="B1493" s="5" t="s">
        <v>1013</v>
      </c>
      <c r="C1493" s="6" t="str">
        <f t="shared" si="23"/>
        <v>SUBCUENTA</v>
      </c>
    </row>
    <row r="1494" spans="1:3" x14ac:dyDescent="0.25">
      <c r="A1494" s="13">
        <v>417020</v>
      </c>
      <c r="B1494" s="5" t="s">
        <v>1014</v>
      </c>
      <c r="C1494" s="6" t="str">
        <f t="shared" si="23"/>
        <v>SUBCUENTA</v>
      </c>
    </row>
    <row r="1495" spans="1:3" x14ac:dyDescent="0.25">
      <c r="A1495" s="13">
        <v>417025</v>
      </c>
      <c r="B1495" s="5" t="s">
        <v>1015</v>
      </c>
      <c r="C1495" s="6" t="str">
        <f t="shared" si="23"/>
        <v>SUBCUENTA</v>
      </c>
    </row>
    <row r="1496" spans="1:3" x14ac:dyDescent="0.25">
      <c r="A1496" s="13">
        <v>417030</v>
      </c>
      <c r="B1496" s="5" t="s">
        <v>1016</v>
      </c>
      <c r="C1496" s="6" t="str">
        <f t="shared" si="23"/>
        <v>SUBCUENTA</v>
      </c>
    </row>
    <row r="1497" spans="1:3" x14ac:dyDescent="0.25">
      <c r="A1497" s="13">
        <v>417035</v>
      </c>
      <c r="B1497" s="5" t="s">
        <v>1017</v>
      </c>
      <c r="C1497" s="6" t="str">
        <f t="shared" si="23"/>
        <v>SUBCUENTA</v>
      </c>
    </row>
    <row r="1498" spans="1:3" x14ac:dyDescent="0.25">
      <c r="A1498" s="13">
        <v>417040</v>
      </c>
      <c r="B1498" s="5" t="s">
        <v>1018</v>
      </c>
      <c r="C1498" s="6" t="str">
        <f t="shared" si="23"/>
        <v>SUBCUENTA</v>
      </c>
    </row>
    <row r="1499" spans="1:3" x14ac:dyDescent="0.25">
      <c r="A1499" s="13">
        <v>417045</v>
      </c>
      <c r="B1499" s="5" t="s">
        <v>1019</v>
      </c>
      <c r="C1499" s="6" t="str">
        <f t="shared" si="23"/>
        <v>SUBCUENTA</v>
      </c>
    </row>
    <row r="1500" spans="1:3" x14ac:dyDescent="0.25">
      <c r="A1500" s="13">
        <v>417050</v>
      </c>
      <c r="B1500" s="5" t="s">
        <v>1020</v>
      </c>
      <c r="C1500" s="6" t="str">
        <f t="shared" si="23"/>
        <v>SUBCUENTA</v>
      </c>
    </row>
    <row r="1501" spans="1:3" x14ac:dyDescent="0.25">
      <c r="A1501" s="13">
        <v>417055</v>
      </c>
      <c r="B1501" s="5" t="s">
        <v>1021</v>
      </c>
      <c r="C1501" s="6" t="str">
        <f t="shared" si="23"/>
        <v>SUBCUENTA</v>
      </c>
    </row>
    <row r="1502" spans="1:3" x14ac:dyDescent="0.25">
      <c r="A1502" s="13">
        <v>417060</v>
      </c>
      <c r="B1502" s="5" t="s">
        <v>1022</v>
      </c>
      <c r="C1502" s="6" t="str">
        <f t="shared" si="23"/>
        <v>SUBCUENTA</v>
      </c>
    </row>
    <row r="1503" spans="1:3" x14ac:dyDescent="0.25">
      <c r="A1503" s="13">
        <v>417065</v>
      </c>
      <c r="B1503" s="5" t="s">
        <v>1023</v>
      </c>
      <c r="C1503" s="6" t="str">
        <f t="shared" si="23"/>
        <v>SUBCUENTA</v>
      </c>
    </row>
    <row r="1504" spans="1:3" x14ac:dyDescent="0.25">
      <c r="A1504" s="13">
        <v>417095</v>
      </c>
      <c r="B1504" s="5" t="s">
        <v>803</v>
      </c>
      <c r="C1504" s="6" t="str">
        <f t="shared" si="23"/>
        <v>SUBCUENTA</v>
      </c>
    </row>
    <row r="1505" spans="1:3" x14ac:dyDescent="0.25">
      <c r="A1505" s="13">
        <v>417099</v>
      </c>
      <c r="B1505" s="5" t="s">
        <v>51</v>
      </c>
      <c r="C1505" s="6" t="str">
        <f t="shared" si="23"/>
        <v>SUBCUENTA</v>
      </c>
    </row>
    <row r="1506" spans="1:3" x14ac:dyDescent="0.25">
      <c r="A1506" s="13">
        <v>4175</v>
      </c>
      <c r="B1506" s="5" t="s">
        <v>1024</v>
      </c>
      <c r="C1506" s="6" t="str">
        <f t="shared" si="23"/>
        <v>CUENTA</v>
      </c>
    </row>
    <row r="1507" spans="1:3" x14ac:dyDescent="0.25">
      <c r="A1507" s="13">
        <v>41752401</v>
      </c>
      <c r="B1507" s="5" t="s">
        <v>1545</v>
      </c>
      <c r="C1507" s="6" t="str">
        <f t="shared" si="23"/>
        <v/>
      </c>
    </row>
    <row r="1508" spans="1:3" x14ac:dyDescent="0.25">
      <c r="A1508" s="13">
        <v>41752402</v>
      </c>
      <c r="B1508" s="5" t="s">
        <v>1546</v>
      </c>
      <c r="C1508" s="6"/>
    </row>
    <row r="1509" spans="1:3" x14ac:dyDescent="0.25">
      <c r="A1509" s="13">
        <v>41752403</v>
      </c>
      <c r="B1509" s="5" t="s">
        <v>1547</v>
      </c>
      <c r="C1509" s="6"/>
    </row>
    <row r="1510" spans="1:3" ht="25.5" x14ac:dyDescent="0.25">
      <c r="A1510" s="13" t="s">
        <v>1025</v>
      </c>
      <c r="B1510" s="5"/>
      <c r="C1510" s="6" t="str">
        <f t="shared" si="23"/>
        <v/>
      </c>
    </row>
    <row r="1511" spans="1:3" x14ac:dyDescent="0.25">
      <c r="A1511" s="13">
        <v>417599</v>
      </c>
      <c r="B1511" s="5" t="s">
        <v>51</v>
      </c>
      <c r="C1511" s="6" t="str">
        <f t="shared" ref="C1511:C1574" si="24">IF(LEN(A1511)=1,"CLASE",IF(LEN(A1511)=2,"GRUPO",IF(LEN(A1511)=4,"CUENTA",IF(LEN(A1511)=6,"SUBCUENTA",""))))</f>
        <v>SUBCUENTA</v>
      </c>
    </row>
    <row r="1512" spans="1:3" x14ac:dyDescent="0.25">
      <c r="A1512" s="13">
        <v>42</v>
      </c>
      <c r="B1512" s="5" t="s">
        <v>1026</v>
      </c>
      <c r="C1512" s="6" t="str">
        <f t="shared" si="24"/>
        <v>GRUPO</v>
      </c>
    </row>
    <row r="1513" spans="1:3" x14ac:dyDescent="0.25">
      <c r="A1513" s="13">
        <v>4205</v>
      </c>
      <c r="B1513" s="5" t="s">
        <v>1027</v>
      </c>
      <c r="C1513" s="6" t="str">
        <f t="shared" si="24"/>
        <v>CUENTA</v>
      </c>
    </row>
    <row r="1514" spans="1:3" x14ac:dyDescent="0.25">
      <c r="A1514" s="13">
        <v>420505</v>
      </c>
      <c r="B1514" s="5" t="s">
        <v>1028</v>
      </c>
      <c r="C1514" s="6" t="str">
        <f t="shared" si="24"/>
        <v>SUBCUENTA</v>
      </c>
    </row>
    <row r="1515" spans="1:3" x14ac:dyDescent="0.25">
      <c r="A1515" s="13">
        <v>420510</v>
      </c>
      <c r="B1515" s="5" t="s">
        <v>1029</v>
      </c>
      <c r="C1515" s="6" t="str">
        <f t="shared" si="24"/>
        <v>SUBCUENTA</v>
      </c>
    </row>
    <row r="1516" spans="1:3" x14ac:dyDescent="0.25">
      <c r="A1516" s="13">
        <v>420515</v>
      </c>
      <c r="B1516" s="5" t="s">
        <v>1030</v>
      </c>
      <c r="C1516" s="6" t="str">
        <f t="shared" si="24"/>
        <v>SUBCUENTA</v>
      </c>
    </row>
    <row r="1517" spans="1:3" x14ac:dyDescent="0.25">
      <c r="A1517" s="13">
        <v>420520</v>
      </c>
      <c r="B1517" s="5" t="s">
        <v>1031</v>
      </c>
      <c r="C1517" s="6" t="str">
        <f t="shared" si="24"/>
        <v>SUBCUENTA</v>
      </c>
    </row>
    <row r="1518" spans="1:3" x14ac:dyDescent="0.25">
      <c r="A1518" s="13">
        <v>420525</v>
      </c>
      <c r="B1518" s="5" t="s">
        <v>1032</v>
      </c>
      <c r="C1518" s="6" t="str">
        <f t="shared" si="24"/>
        <v>SUBCUENTA</v>
      </c>
    </row>
    <row r="1519" spans="1:3" x14ac:dyDescent="0.25">
      <c r="A1519" s="13">
        <v>420530</v>
      </c>
      <c r="B1519" s="5" t="s">
        <v>253</v>
      </c>
      <c r="C1519" s="6" t="str">
        <f t="shared" si="24"/>
        <v>SUBCUENTA</v>
      </c>
    </row>
    <row r="1520" spans="1:3" x14ac:dyDescent="0.25">
      <c r="A1520" s="13">
        <v>420535</v>
      </c>
      <c r="B1520" s="5" t="s">
        <v>1033</v>
      </c>
      <c r="C1520" s="6" t="str">
        <f t="shared" si="24"/>
        <v>SUBCUENTA</v>
      </c>
    </row>
    <row r="1521" spans="1:3" x14ac:dyDescent="0.25">
      <c r="A1521" s="13">
        <v>420540</v>
      </c>
      <c r="B1521" s="5" t="s">
        <v>1034</v>
      </c>
      <c r="C1521" s="6" t="str">
        <f t="shared" si="24"/>
        <v>SUBCUENTA</v>
      </c>
    </row>
    <row r="1522" spans="1:3" x14ac:dyDescent="0.25">
      <c r="A1522" s="13">
        <v>420545</v>
      </c>
      <c r="B1522" s="5" t="s">
        <v>1035</v>
      </c>
      <c r="C1522" s="6" t="str">
        <f t="shared" si="24"/>
        <v>SUBCUENTA</v>
      </c>
    </row>
    <row r="1523" spans="1:3" x14ac:dyDescent="0.25">
      <c r="A1523" s="13">
        <v>420550</v>
      </c>
      <c r="B1523" s="5" t="s">
        <v>241</v>
      </c>
      <c r="C1523" s="6" t="str">
        <f t="shared" si="24"/>
        <v>SUBCUENTA</v>
      </c>
    </row>
    <row r="1524" spans="1:3" x14ac:dyDescent="0.25">
      <c r="A1524" s="13">
        <v>420599</v>
      </c>
      <c r="B1524" s="5" t="s">
        <v>51</v>
      </c>
      <c r="C1524" s="6" t="str">
        <f t="shared" si="24"/>
        <v>SUBCUENTA</v>
      </c>
    </row>
    <row r="1525" spans="1:3" x14ac:dyDescent="0.25">
      <c r="A1525" s="13">
        <v>4210</v>
      </c>
      <c r="B1525" s="5" t="s">
        <v>1036</v>
      </c>
      <c r="C1525" s="6" t="str">
        <f t="shared" si="24"/>
        <v>CUENTA</v>
      </c>
    </row>
    <row r="1526" spans="1:3" x14ac:dyDescent="0.25">
      <c r="A1526" s="13">
        <v>421005</v>
      </c>
      <c r="B1526" s="5" t="s">
        <v>168</v>
      </c>
      <c r="C1526" s="6" t="str">
        <f t="shared" si="24"/>
        <v>SUBCUENTA</v>
      </c>
    </row>
    <row r="1527" spans="1:3" x14ac:dyDescent="0.25">
      <c r="A1527" s="13">
        <v>421010</v>
      </c>
      <c r="B1527" s="5" t="s">
        <v>976</v>
      </c>
      <c r="C1527" s="6" t="str">
        <f t="shared" si="24"/>
        <v>SUBCUENTA</v>
      </c>
    </row>
    <row r="1528" spans="1:3" x14ac:dyDescent="0.25">
      <c r="A1528" s="13">
        <v>421015</v>
      </c>
      <c r="B1528" s="5" t="s">
        <v>1037</v>
      </c>
      <c r="C1528" s="6" t="str">
        <f t="shared" si="24"/>
        <v>SUBCUENTA</v>
      </c>
    </row>
    <row r="1529" spans="1:3" x14ac:dyDescent="0.25">
      <c r="A1529" s="13">
        <v>421020</v>
      </c>
      <c r="B1529" s="5" t="s">
        <v>1038</v>
      </c>
      <c r="C1529" s="6" t="str">
        <f t="shared" si="24"/>
        <v>SUBCUENTA</v>
      </c>
    </row>
    <row r="1530" spans="1:3" x14ac:dyDescent="0.25">
      <c r="A1530" s="13">
        <v>421025</v>
      </c>
      <c r="B1530" s="5" t="s">
        <v>1039</v>
      </c>
      <c r="C1530" s="6" t="str">
        <f t="shared" si="24"/>
        <v>SUBCUENTA</v>
      </c>
    </row>
    <row r="1531" spans="1:3" x14ac:dyDescent="0.25">
      <c r="A1531" s="13">
        <v>421030</v>
      </c>
      <c r="B1531" s="5" t="s">
        <v>1040</v>
      </c>
      <c r="C1531" s="6" t="str">
        <f t="shared" si="24"/>
        <v>SUBCUENTA</v>
      </c>
    </row>
    <row r="1532" spans="1:3" x14ac:dyDescent="0.25">
      <c r="A1532" s="13">
        <v>421035</v>
      </c>
      <c r="B1532" s="5" t="s">
        <v>469</v>
      </c>
      <c r="C1532" s="6" t="str">
        <f t="shared" si="24"/>
        <v>SUBCUENTA</v>
      </c>
    </row>
    <row r="1533" spans="1:3" x14ac:dyDescent="0.25">
      <c r="A1533" s="13">
        <v>421040</v>
      </c>
      <c r="B1533" s="5" t="s">
        <v>1041</v>
      </c>
      <c r="C1533" s="6" t="str">
        <f t="shared" si="24"/>
        <v>SUBCUENTA</v>
      </c>
    </row>
    <row r="1534" spans="1:3" x14ac:dyDescent="0.25">
      <c r="A1534" s="13">
        <v>421045</v>
      </c>
      <c r="B1534" s="5" t="s">
        <v>1042</v>
      </c>
      <c r="C1534" s="6" t="str">
        <f t="shared" si="24"/>
        <v>SUBCUENTA</v>
      </c>
    </row>
    <row r="1535" spans="1:3" x14ac:dyDescent="0.25">
      <c r="A1535" s="13">
        <v>421050</v>
      </c>
      <c r="B1535" s="5" t="s">
        <v>1043</v>
      </c>
      <c r="C1535" s="6" t="str">
        <f t="shared" si="24"/>
        <v>SUBCUENTA</v>
      </c>
    </row>
    <row r="1536" spans="1:3" x14ac:dyDescent="0.25">
      <c r="A1536" s="13">
        <v>421055</v>
      </c>
      <c r="B1536" s="5" t="s">
        <v>1044</v>
      </c>
      <c r="C1536" s="6" t="str">
        <f t="shared" si="24"/>
        <v>SUBCUENTA</v>
      </c>
    </row>
    <row r="1537" spans="1:3" x14ac:dyDescent="0.25">
      <c r="A1537" s="13">
        <v>421060</v>
      </c>
      <c r="B1537" s="5" t="s">
        <v>1045</v>
      </c>
      <c r="C1537" s="6" t="str">
        <f t="shared" si="24"/>
        <v>SUBCUENTA</v>
      </c>
    </row>
    <row r="1538" spans="1:3" x14ac:dyDescent="0.25">
      <c r="A1538" s="13">
        <v>421095</v>
      </c>
      <c r="B1538" s="5" t="s">
        <v>58</v>
      </c>
      <c r="C1538" s="6" t="str">
        <f t="shared" si="24"/>
        <v>SUBCUENTA</v>
      </c>
    </row>
    <row r="1539" spans="1:3" x14ac:dyDescent="0.25">
      <c r="A1539" s="13">
        <v>421099</v>
      </c>
      <c r="B1539" s="5" t="s">
        <v>51</v>
      </c>
      <c r="C1539" s="6" t="str">
        <f t="shared" si="24"/>
        <v>SUBCUENTA</v>
      </c>
    </row>
    <row r="1540" spans="1:3" x14ac:dyDescent="0.25">
      <c r="A1540" s="13">
        <v>4215</v>
      </c>
      <c r="B1540" s="5" t="s">
        <v>1046</v>
      </c>
      <c r="C1540" s="6" t="str">
        <f t="shared" si="24"/>
        <v>CUENTA</v>
      </c>
    </row>
    <row r="1541" spans="1:3" x14ac:dyDescent="0.25">
      <c r="A1541" s="13">
        <v>421505</v>
      </c>
      <c r="B1541" s="5" t="s">
        <v>1047</v>
      </c>
      <c r="C1541" s="6" t="str">
        <f t="shared" si="24"/>
        <v>SUBCUENTA</v>
      </c>
    </row>
    <row r="1542" spans="1:3" x14ac:dyDescent="0.25">
      <c r="A1542" s="13">
        <v>421510</v>
      </c>
      <c r="B1542" s="5" t="s">
        <v>1048</v>
      </c>
      <c r="C1542" s="6" t="str">
        <f t="shared" si="24"/>
        <v>SUBCUENTA</v>
      </c>
    </row>
    <row r="1543" spans="1:3" x14ac:dyDescent="0.25">
      <c r="A1543" s="13">
        <v>421599</v>
      </c>
      <c r="B1543" s="5" t="s">
        <v>51</v>
      </c>
      <c r="C1543" s="6" t="str">
        <f t="shared" si="24"/>
        <v>SUBCUENTA</v>
      </c>
    </row>
    <row r="1544" spans="1:3" x14ac:dyDescent="0.25">
      <c r="A1544" s="13">
        <v>4220</v>
      </c>
      <c r="B1544" s="5" t="s">
        <v>172</v>
      </c>
      <c r="C1544" s="6" t="str">
        <f t="shared" si="24"/>
        <v>CUENTA</v>
      </c>
    </row>
    <row r="1545" spans="1:3" x14ac:dyDescent="0.25">
      <c r="A1545" s="13">
        <v>422005</v>
      </c>
      <c r="B1545" s="5" t="s">
        <v>237</v>
      </c>
      <c r="C1545" s="6" t="str">
        <f t="shared" si="24"/>
        <v>SUBCUENTA</v>
      </c>
    </row>
    <row r="1546" spans="1:3" x14ac:dyDescent="0.25">
      <c r="A1546" s="13">
        <v>422010</v>
      </c>
      <c r="B1546" s="5" t="s">
        <v>1049</v>
      </c>
      <c r="C1546" s="6" t="str">
        <f t="shared" si="24"/>
        <v>SUBCUENTA</v>
      </c>
    </row>
    <row r="1547" spans="1:3" x14ac:dyDescent="0.25">
      <c r="A1547" s="13">
        <v>422015</v>
      </c>
      <c r="B1547" s="5" t="s">
        <v>276</v>
      </c>
      <c r="C1547" s="6" t="str">
        <f t="shared" si="24"/>
        <v>SUBCUENTA</v>
      </c>
    </row>
    <row r="1548" spans="1:3" x14ac:dyDescent="0.25">
      <c r="A1548" s="13">
        <v>422020</v>
      </c>
      <c r="B1548" s="5" t="s">
        <v>277</v>
      </c>
      <c r="C1548" s="6" t="str">
        <f t="shared" si="24"/>
        <v>SUBCUENTA</v>
      </c>
    </row>
    <row r="1549" spans="1:3" x14ac:dyDescent="0.25">
      <c r="A1549" s="13">
        <v>422025</v>
      </c>
      <c r="B1549" s="5" t="s">
        <v>278</v>
      </c>
      <c r="C1549" s="6" t="str">
        <f t="shared" si="24"/>
        <v>SUBCUENTA</v>
      </c>
    </row>
    <row r="1550" spans="1:3" x14ac:dyDescent="0.25">
      <c r="A1550" s="13">
        <v>422030</v>
      </c>
      <c r="B1550" s="5" t="s">
        <v>311</v>
      </c>
      <c r="C1550" s="6" t="str">
        <f t="shared" si="24"/>
        <v>SUBCUENTA</v>
      </c>
    </row>
    <row r="1551" spans="1:3" x14ac:dyDescent="0.25">
      <c r="A1551" s="13">
        <v>422035</v>
      </c>
      <c r="B1551" s="5" t="s">
        <v>280</v>
      </c>
      <c r="C1551" s="6" t="str">
        <f t="shared" si="24"/>
        <v>SUBCUENTA</v>
      </c>
    </row>
    <row r="1552" spans="1:3" x14ac:dyDescent="0.25">
      <c r="A1552" s="13">
        <v>422040</v>
      </c>
      <c r="B1552" s="5" t="s">
        <v>281</v>
      </c>
      <c r="C1552" s="6" t="str">
        <f t="shared" si="24"/>
        <v>SUBCUENTA</v>
      </c>
    </row>
    <row r="1553" spans="1:3" x14ac:dyDescent="0.25">
      <c r="A1553" s="13">
        <v>422045</v>
      </c>
      <c r="B1553" s="5" t="s">
        <v>282</v>
      </c>
      <c r="C1553" s="6" t="str">
        <f t="shared" si="24"/>
        <v>SUBCUENTA</v>
      </c>
    </row>
    <row r="1554" spans="1:3" x14ac:dyDescent="0.25">
      <c r="A1554" s="13">
        <v>422050</v>
      </c>
      <c r="B1554" s="5" t="s">
        <v>283</v>
      </c>
      <c r="C1554" s="6" t="str">
        <f t="shared" si="24"/>
        <v>SUBCUENTA</v>
      </c>
    </row>
    <row r="1555" spans="1:3" x14ac:dyDescent="0.25">
      <c r="A1555" s="13">
        <v>422055</v>
      </c>
      <c r="B1555" s="5" t="s">
        <v>284</v>
      </c>
      <c r="C1555" s="6" t="str">
        <f t="shared" si="24"/>
        <v>SUBCUENTA</v>
      </c>
    </row>
    <row r="1556" spans="1:3" x14ac:dyDescent="0.25">
      <c r="A1556" s="13">
        <v>422060</v>
      </c>
      <c r="B1556" s="5" t="s">
        <v>270</v>
      </c>
      <c r="C1556" s="6" t="str">
        <f t="shared" si="24"/>
        <v>SUBCUENTA</v>
      </c>
    </row>
    <row r="1557" spans="1:3" x14ac:dyDescent="0.25">
      <c r="A1557" s="13">
        <v>422062</v>
      </c>
      <c r="B1557" s="5" t="s">
        <v>253</v>
      </c>
      <c r="C1557" s="6" t="str">
        <f t="shared" si="24"/>
        <v>SUBCUENTA</v>
      </c>
    </row>
    <row r="1558" spans="1:3" x14ac:dyDescent="0.25">
      <c r="A1558" s="13">
        <v>422065</v>
      </c>
      <c r="B1558" s="5" t="s">
        <v>369</v>
      </c>
      <c r="C1558" s="6" t="str">
        <f t="shared" si="24"/>
        <v>SUBCUENTA</v>
      </c>
    </row>
    <row r="1559" spans="1:3" x14ac:dyDescent="0.25">
      <c r="A1559" s="13">
        <v>422070</v>
      </c>
      <c r="B1559" s="5" t="s">
        <v>375</v>
      </c>
      <c r="C1559" s="6" t="str">
        <f t="shared" si="24"/>
        <v>SUBCUENTA</v>
      </c>
    </row>
    <row r="1560" spans="1:3" x14ac:dyDescent="0.25">
      <c r="A1560" s="13">
        <v>422075</v>
      </c>
      <c r="B1560" s="5" t="s">
        <v>234</v>
      </c>
      <c r="C1560" s="6" t="str">
        <f t="shared" si="24"/>
        <v>SUBCUENTA</v>
      </c>
    </row>
    <row r="1561" spans="1:3" x14ac:dyDescent="0.25">
      <c r="A1561" s="13">
        <v>422099</v>
      </c>
      <c r="B1561" s="5" t="s">
        <v>51</v>
      </c>
      <c r="C1561" s="6" t="str">
        <f t="shared" si="24"/>
        <v>SUBCUENTA</v>
      </c>
    </row>
    <row r="1562" spans="1:3" x14ac:dyDescent="0.25">
      <c r="A1562" s="13">
        <v>4225</v>
      </c>
      <c r="B1562" s="5" t="s">
        <v>169</v>
      </c>
      <c r="C1562" s="6" t="str">
        <f t="shared" si="24"/>
        <v>CUENTA</v>
      </c>
    </row>
    <row r="1563" spans="1:3" x14ac:dyDescent="0.25">
      <c r="A1563" s="13">
        <v>422505</v>
      </c>
      <c r="B1563" s="5" t="s">
        <v>1050</v>
      </c>
      <c r="C1563" s="6" t="str">
        <f t="shared" si="24"/>
        <v>SUBCUENTA</v>
      </c>
    </row>
    <row r="1564" spans="1:3" x14ac:dyDescent="0.25">
      <c r="A1564" s="13">
        <v>422510</v>
      </c>
      <c r="B1564" s="5" t="s">
        <v>1051</v>
      </c>
      <c r="C1564" s="6" t="str">
        <f t="shared" si="24"/>
        <v>SUBCUENTA</v>
      </c>
    </row>
    <row r="1565" spans="1:3" x14ac:dyDescent="0.25">
      <c r="A1565" s="13">
        <v>422515</v>
      </c>
      <c r="B1565" s="5" t="s">
        <v>1052</v>
      </c>
      <c r="C1565" s="6" t="str">
        <f t="shared" si="24"/>
        <v>SUBCUENTA</v>
      </c>
    </row>
    <row r="1566" spans="1:3" x14ac:dyDescent="0.25">
      <c r="A1566" s="13">
        <v>422520</v>
      </c>
      <c r="B1566" s="5" t="s">
        <v>1053</v>
      </c>
      <c r="C1566" s="6" t="str">
        <f t="shared" si="24"/>
        <v>SUBCUENTA</v>
      </c>
    </row>
    <row r="1567" spans="1:3" x14ac:dyDescent="0.25">
      <c r="A1567" s="13">
        <v>422525</v>
      </c>
      <c r="B1567" s="5" t="s">
        <v>1054</v>
      </c>
      <c r="C1567" s="6" t="str">
        <f t="shared" si="24"/>
        <v>SUBCUENTA</v>
      </c>
    </row>
    <row r="1568" spans="1:3" x14ac:dyDescent="0.25">
      <c r="A1568" s="13">
        <v>422530</v>
      </c>
      <c r="B1568" s="5" t="s">
        <v>1055</v>
      </c>
      <c r="C1568" s="6" t="str">
        <f t="shared" si="24"/>
        <v>SUBCUENTA</v>
      </c>
    </row>
    <row r="1569" spans="1:3" x14ac:dyDescent="0.25">
      <c r="A1569" s="13">
        <v>422535</v>
      </c>
      <c r="B1569" s="5" t="s">
        <v>1056</v>
      </c>
      <c r="C1569" s="6" t="str">
        <f t="shared" si="24"/>
        <v>SUBCUENTA</v>
      </c>
    </row>
    <row r="1570" spans="1:3" x14ac:dyDescent="0.25">
      <c r="A1570" s="13">
        <v>422540</v>
      </c>
      <c r="B1570" s="5" t="s">
        <v>404</v>
      </c>
      <c r="C1570" s="6" t="str">
        <f t="shared" si="24"/>
        <v>SUBCUENTA</v>
      </c>
    </row>
    <row r="1571" spans="1:3" x14ac:dyDescent="0.25">
      <c r="A1571" s="13">
        <v>422545</v>
      </c>
      <c r="B1571" s="5" t="s">
        <v>1057</v>
      </c>
      <c r="C1571" s="6" t="str">
        <f t="shared" si="24"/>
        <v>SUBCUENTA</v>
      </c>
    </row>
    <row r="1572" spans="1:3" x14ac:dyDescent="0.25">
      <c r="A1572" s="13">
        <v>422599</v>
      </c>
      <c r="B1572" s="5" t="s">
        <v>51</v>
      </c>
      <c r="C1572" s="6" t="str">
        <f t="shared" si="24"/>
        <v>SUBCUENTA</v>
      </c>
    </row>
    <row r="1573" spans="1:3" x14ac:dyDescent="0.25">
      <c r="A1573" s="13">
        <v>4230</v>
      </c>
      <c r="B1573" s="5" t="s">
        <v>170</v>
      </c>
      <c r="C1573" s="6" t="str">
        <f t="shared" si="24"/>
        <v>CUENTA</v>
      </c>
    </row>
    <row r="1574" spans="1:3" x14ac:dyDescent="0.25">
      <c r="A1574" s="13">
        <v>423005</v>
      </c>
      <c r="B1574" s="5" t="s">
        <v>1058</v>
      </c>
      <c r="C1574" s="6" t="str">
        <f t="shared" si="24"/>
        <v>SUBCUENTA</v>
      </c>
    </row>
    <row r="1575" spans="1:3" x14ac:dyDescent="0.25">
      <c r="A1575" s="13">
        <v>423010</v>
      </c>
      <c r="B1575" s="5" t="s">
        <v>1059</v>
      </c>
      <c r="C1575" s="6" t="str">
        <f t="shared" ref="C1575:C1638" si="25">IF(LEN(A1575)=1,"CLASE",IF(LEN(A1575)=2,"GRUPO",IF(LEN(A1575)=4,"CUENTA",IF(LEN(A1575)=6,"SUBCUENTA",""))))</f>
        <v>SUBCUENTA</v>
      </c>
    </row>
    <row r="1576" spans="1:3" x14ac:dyDescent="0.25">
      <c r="A1576" s="13">
        <v>423015</v>
      </c>
      <c r="B1576" s="5" t="s">
        <v>1060</v>
      </c>
      <c r="C1576" s="6" t="str">
        <f t="shared" si="25"/>
        <v>SUBCUENTA</v>
      </c>
    </row>
    <row r="1577" spans="1:3" x14ac:dyDescent="0.25">
      <c r="A1577" s="13">
        <v>423099</v>
      </c>
      <c r="B1577" s="5" t="s">
        <v>51</v>
      </c>
      <c r="C1577" s="6" t="str">
        <f t="shared" si="25"/>
        <v>SUBCUENTA</v>
      </c>
    </row>
    <row r="1578" spans="1:3" x14ac:dyDescent="0.25">
      <c r="A1578" s="13">
        <v>4235</v>
      </c>
      <c r="B1578" s="5" t="s">
        <v>171</v>
      </c>
      <c r="C1578" s="6" t="str">
        <f t="shared" si="25"/>
        <v>CUENTA</v>
      </c>
    </row>
    <row r="1579" spans="1:3" x14ac:dyDescent="0.25">
      <c r="A1579" s="13">
        <v>423505</v>
      </c>
      <c r="B1579" s="5" t="s">
        <v>1061</v>
      </c>
      <c r="C1579" s="6" t="str">
        <f t="shared" si="25"/>
        <v>SUBCUENTA</v>
      </c>
    </row>
    <row r="1580" spans="1:3" x14ac:dyDescent="0.25">
      <c r="A1580" s="13">
        <v>423510</v>
      </c>
      <c r="B1580" s="5" t="s">
        <v>1062</v>
      </c>
      <c r="C1580" s="6" t="str">
        <f t="shared" si="25"/>
        <v>SUBCUENTA</v>
      </c>
    </row>
    <row r="1581" spans="1:3" x14ac:dyDescent="0.25">
      <c r="A1581" s="13">
        <v>423515</v>
      </c>
      <c r="B1581" s="5" t="s">
        <v>1063</v>
      </c>
      <c r="C1581" s="6" t="str">
        <f t="shared" si="25"/>
        <v>SUBCUENTA</v>
      </c>
    </row>
    <row r="1582" spans="1:3" x14ac:dyDescent="0.25">
      <c r="A1582" s="13">
        <v>423520</v>
      </c>
      <c r="B1582" s="5" t="s">
        <v>637</v>
      </c>
      <c r="C1582" s="6" t="str">
        <f t="shared" si="25"/>
        <v>SUBCUENTA</v>
      </c>
    </row>
    <row r="1583" spans="1:3" x14ac:dyDescent="0.25">
      <c r="A1583" s="13">
        <v>423525</v>
      </c>
      <c r="B1583" s="5" t="s">
        <v>1064</v>
      </c>
      <c r="C1583" s="6" t="str">
        <f t="shared" si="25"/>
        <v>SUBCUENTA</v>
      </c>
    </row>
    <row r="1584" spans="1:3" x14ac:dyDescent="0.25">
      <c r="A1584" s="13">
        <v>423530</v>
      </c>
      <c r="B1584" s="5" t="s">
        <v>1065</v>
      </c>
      <c r="C1584" s="6" t="str">
        <f t="shared" si="25"/>
        <v>SUBCUENTA</v>
      </c>
    </row>
    <row r="1585" spans="1:3" x14ac:dyDescent="0.25">
      <c r="A1585" s="13">
        <v>423535</v>
      </c>
      <c r="B1585" s="5" t="s">
        <v>1066</v>
      </c>
      <c r="C1585" s="6" t="str">
        <f t="shared" si="25"/>
        <v>SUBCUENTA</v>
      </c>
    </row>
    <row r="1586" spans="1:3" x14ac:dyDescent="0.25">
      <c r="A1586" s="13">
        <v>423540</v>
      </c>
      <c r="B1586" s="5" t="s">
        <v>1067</v>
      </c>
      <c r="C1586" s="6" t="str">
        <f t="shared" si="25"/>
        <v>SUBCUENTA</v>
      </c>
    </row>
    <row r="1587" spans="1:3" x14ac:dyDescent="0.25">
      <c r="A1587" s="13">
        <v>423545</v>
      </c>
      <c r="B1587" s="5" t="s">
        <v>1068</v>
      </c>
      <c r="C1587" s="6" t="str">
        <f t="shared" si="25"/>
        <v>SUBCUENTA</v>
      </c>
    </row>
    <row r="1588" spans="1:3" x14ac:dyDescent="0.25">
      <c r="A1588" s="13">
        <v>423550</v>
      </c>
      <c r="B1588" s="5" t="s">
        <v>1069</v>
      </c>
      <c r="C1588" s="6" t="str">
        <f t="shared" si="25"/>
        <v>SUBCUENTA</v>
      </c>
    </row>
    <row r="1589" spans="1:3" x14ac:dyDescent="0.25">
      <c r="A1589" s="13">
        <v>423555</v>
      </c>
      <c r="B1589" s="5" t="s">
        <v>1070</v>
      </c>
      <c r="C1589" s="6" t="str">
        <f t="shared" si="25"/>
        <v>SUBCUENTA</v>
      </c>
    </row>
    <row r="1590" spans="1:3" x14ac:dyDescent="0.25">
      <c r="A1590" s="13">
        <v>423560</v>
      </c>
      <c r="B1590" s="5" t="s">
        <v>1071</v>
      </c>
      <c r="C1590" s="6" t="str">
        <f t="shared" si="25"/>
        <v>SUBCUENTA</v>
      </c>
    </row>
    <row r="1591" spans="1:3" x14ac:dyDescent="0.25">
      <c r="A1591" s="13">
        <v>423565</v>
      </c>
      <c r="B1591" s="5" t="s">
        <v>1072</v>
      </c>
      <c r="C1591" s="6" t="str">
        <f t="shared" si="25"/>
        <v>SUBCUENTA</v>
      </c>
    </row>
    <row r="1592" spans="1:3" x14ac:dyDescent="0.25">
      <c r="A1592" s="13">
        <v>423570</v>
      </c>
      <c r="B1592" s="5" t="s">
        <v>1073</v>
      </c>
      <c r="C1592" s="6" t="str">
        <f t="shared" si="25"/>
        <v>SUBCUENTA</v>
      </c>
    </row>
    <row r="1593" spans="1:3" x14ac:dyDescent="0.25">
      <c r="A1593" s="13">
        <v>423575</v>
      </c>
      <c r="B1593" s="5" t="s">
        <v>1074</v>
      </c>
      <c r="C1593" s="6" t="str">
        <f t="shared" si="25"/>
        <v>SUBCUENTA</v>
      </c>
    </row>
    <row r="1594" spans="1:3" x14ac:dyDescent="0.25">
      <c r="A1594" s="13">
        <v>423580</v>
      </c>
      <c r="B1594" s="5" t="s">
        <v>1075</v>
      </c>
      <c r="C1594" s="6" t="str">
        <f t="shared" si="25"/>
        <v>SUBCUENTA</v>
      </c>
    </row>
    <row r="1595" spans="1:3" x14ac:dyDescent="0.25">
      <c r="A1595" s="13">
        <v>423585</v>
      </c>
      <c r="B1595" s="5" t="s">
        <v>1076</v>
      </c>
      <c r="C1595" s="6" t="str">
        <f t="shared" si="25"/>
        <v>SUBCUENTA</v>
      </c>
    </row>
    <row r="1596" spans="1:3" x14ac:dyDescent="0.25">
      <c r="A1596" s="13">
        <v>423595</v>
      </c>
      <c r="B1596" s="5" t="s">
        <v>58</v>
      </c>
      <c r="C1596" s="6" t="str">
        <f t="shared" si="25"/>
        <v>SUBCUENTA</v>
      </c>
    </row>
    <row r="1597" spans="1:3" x14ac:dyDescent="0.25">
      <c r="A1597" s="13">
        <v>423599</v>
      </c>
      <c r="B1597" s="5" t="s">
        <v>51</v>
      </c>
      <c r="C1597" s="6" t="str">
        <f t="shared" si="25"/>
        <v>SUBCUENTA</v>
      </c>
    </row>
    <row r="1598" spans="1:3" x14ac:dyDescent="0.25">
      <c r="A1598" s="13">
        <v>4240</v>
      </c>
      <c r="B1598" s="5" t="s">
        <v>1077</v>
      </c>
      <c r="C1598" s="6" t="str">
        <f t="shared" si="25"/>
        <v>CUENTA</v>
      </c>
    </row>
    <row r="1599" spans="1:3" x14ac:dyDescent="0.25">
      <c r="A1599" s="13">
        <v>424005</v>
      </c>
      <c r="B1599" s="5" t="s">
        <v>36</v>
      </c>
      <c r="C1599" s="6" t="str">
        <f t="shared" si="25"/>
        <v>SUBCUENTA</v>
      </c>
    </row>
    <row r="1600" spans="1:3" x14ac:dyDescent="0.25">
      <c r="A1600" s="13">
        <v>424010</v>
      </c>
      <c r="B1600" s="5" t="s">
        <v>52</v>
      </c>
      <c r="C1600" s="6" t="str">
        <f t="shared" si="25"/>
        <v>SUBCUENTA</v>
      </c>
    </row>
    <row r="1601" spans="1:3" x14ac:dyDescent="0.25">
      <c r="A1601" s="13">
        <v>424015</v>
      </c>
      <c r="B1601" s="5" t="s">
        <v>53</v>
      </c>
      <c r="C1601" s="6" t="str">
        <f t="shared" si="25"/>
        <v>SUBCUENTA</v>
      </c>
    </row>
    <row r="1602" spans="1:3" x14ac:dyDescent="0.25">
      <c r="A1602" s="13">
        <v>424020</v>
      </c>
      <c r="B1602" s="5" t="s">
        <v>59</v>
      </c>
      <c r="C1602" s="6" t="str">
        <f t="shared" si="25"/>
        <v>SUBCUENTA</v>
      </c>
    </row>
    <row r="1603" spans="1:3" x14ac:dyDescent="0.25">
      <c r="A1603" s="13">
        <v>424025</v>
      </c>
      <c r="B1603" s="5" t="s">
        <v>64</v>
      </c>
      <c r="C1603" s="6" t="str">
        <f t="shared" si="25"/>
        <v>SUBCUENTA</v>
      </c>
    </row>
    <row r="1604" spans="1:3" x14ac:dyDescent="0.25">
      <c r="A1604" s="13">
        <v>424030</v>
      </c>
      <c r="B1604" s="5" t="s">
        <v>74</v>
      </c>
      <c r="C1604" s="6" t="str">
        <f t="shared" si="25"/>
        <v>SUBCUENTA</v>
      </c>
    </row>
    <row r="1605" spans="1:3" x14ac:dyDescent="0.25">
      <c r="A1605" s="13">
        <v>424035</v>
      </c>
      <c r="B1605" s="5" t="s">
        <v>78</v>
      </c>
      <c r="C1605" s="6" t="str">
        <f t="shared" si="25"/>
        <v>SUBCUENTA</v>
      </c>
    </row>
    <row r="1606" spans="1:3" x14ac:dyDescent="0.25">
      <c r="A1606" s="13">
        <v>424045</v>
      </c>
      <c r="B1606" s="5" t="s">
        <v>97</v>
      </c>
      <c r="C1606" s="6" t="str">
        <f t="shared" si="25"/>
        <v>SUBCUENTA</v>
      </c>
    </row>
    <row r="1607" spans="1:3" x14ac:dyDescent="0.25">
      <c r="A1607" s="13">
        <v>424050</v>
      </c>
      <c r="B1607" s="5" t="s">
        <v>102</v>
      </c>
      <c r="C1607" s="6" t="str">
        <f t="shared" si="25"/>
        <v>SUBCUENTA</v>
      </c>
    </row>
    <row r="1608" spans="1:3" x14ac:dyDescent="0.25">
      <c r="A1608" s="13">
        <v>424095</v>
      </c>
      <c r="B1608" s="5" t="s">
        <v>63</v>
      </c>
      <c r="C1608" s="6" t="str">
        <f t="shared" si="25"/>
        <v>SUBCUENTA</v>
      </c>
    </row>
    <row r="1609" spans="1:3" x14ac:dyDescent="0.25">
      <c r="A1609" s="13">
        <v>424099</v>
      </c>
      <c r="B1609" s="5" t="s">
        <v>51</v>
      </c>
      <c r="C1609" s="6" t="str">
        <f t="shared" si="25"/>
        <v>SUBCUENTA</v>
      </c>
    </row>
    <row r="1610" spans="1:3" x14ac:dyDescent="0.25">
      <c r="A1610" s="13">
        <v>4245</v>
      </c>
      <c r="B1610" s="5" t="s">
        <v>1078</v>
      </c>
      <c r="C1610" s="6" t="str">
        <f t="shared" si="25"/>
        <v>CUENTA</v>
      </c>
    </row>
    <row r="1611" spans="1:3" x14ac:dyDescent="0.25">
      <c r="A1611" s="13">
        <v>424504</v>
      </c>
      <c r="B1611" s="5" t="s">
        <v>237</v>
      </c>
      <c r="C1611" s="6" t="str">
        <f t="shared" si="25"/>
        <v>SUBCUENTA</v>
      </c>
    </row>
    <row r="1612" spans="1:3" x14ac:dyDescent="0.25">
      <c r="A1612" s="13">
        <v>424506</v>
      </c>
      <c r="B1612" s="5" t="s">
        <v>1079</v>
      </c>
      <c r="C1612" s="6" t="str">
        <f t="shared" si="25"/>
        <v>SUBCUENTA</v>
      </c>
    </row>
    <row r="1613" spans="1:3" x14ac:dyDescent="0.25">
      <c r="A1613" s="13">
        <v>424508</v>
      </c>
      <c r="B1613" s="5" t="s">
        <v>268</v>
      </c>
      <c r="C1613" s="6" t="str">
        <f t="shared" si="25"/>
        <v>SUBCUENTA</v>
      </c>
    </row>
    <row r="1614" spans="1:3" x14ac:dyDescent="0.25">
      <c r="A1614" s="13">
        <v>424512</v>
      </c>
      <c r="B1614" s="5" t="s">
        <v>390</v>
      </c>
      <c r="C1614" s="6" t="str">
        <f t="shared" si="25"/>
        <v>SUBCUENTA</v>
      </c>
    </row>
    <row r="1615" spans="1:3" x14ac:dyDescent="0.25">
      <c r="A1615" s="13">
        <v>424516</v>
      </c>
      <c r="B1615" s="5" t="s">
        <v>269</v>
      </c>
      <c r="C1615" s="6" t="str">
        <f t="shared" si="25"/>
        <v>SUBCUENTA</v>
      </c>
    </row>
    <row r="1616" spans="1:3" x14ac:dyDescent="0.25">
      <c r="A1616" s="13">
        <v>424520</v>
      </c>
      <c r="B1616" s="5" t="s">
        <v>276</v>
      </c>
      <c r="C1616" s="6" t="str">
        <f t="shared" si="25"/>
        <v>SUBCUENTA</v>
      </c>
    </row>
    <row r="1617" spans="1:3" x14ac:dyDescent="0.25">
      <c r="A1617" s="13">
        <v>424524</v>
      </c>
      <c r="B1617" s="5" t="s">
        <v>277</v>
      </c>
      <c r="C1617" s="6" t="str">
        <f t="shared" si="25"/>
        <v>SUBCUENTA</v>
      </c>
    </row>
    <row r="1618" spans="1:3" x14ac:dyDescent="0.25">
      <c r="A1618" s="13">
        <v>424528</v>
      </c>
      <c r="B1618" s="5" t="s">
        <v>278</v>
      </c>
      <c r="C1618" s="6" t="str">
        <f t="shared" si="25"/>
        <v>SUBCUENTA</v>
      </c>
    </row>
    <row r="1619" spans="1:3" x14ac:dyDescent="0.25">
      <c r="A1619" s="13">
        <v>424532</v>
      </c>
      <c r="B1619" s="5" t="s">
        <v>311</v>
      </c>
      <c r="C1619" s="6" t="str">
        <f t="shared" si="25"/>
        <v>SUBCUENTA</v>
      </c>
    </row>
    <row r="1620" spans="1:3" x14ac:dyDescent="0.25">
      <c r="A1620" s="13">
        <v>424536</v>
      </c>
      <c r="B1620" s="5" t="s">
        <v>280</v>
      </c>
      <c r="C1620" s="6" t="str">
        <f t="shared" si="25"/>
        <v>SUBCUENTA</v>
      </c>
    </row>
    <row r="1621" spans="1:3" x14ac:dyDescent="0.25">
      <c r="A1621" s="13">
        <v>424540</v>
      </c>
      <c r="B1621" s="5" t="s">
        <v>281</v>
      </c>
      <c r="C1621" s="6" t="str">
        <f t="shared" si="25"/>
        <v>SUBCUENTA</v>
      </c>
    </row>
    <row r="1622" spans="1:3" x14ac:dyDescent="0.25">
      <c r="A1622" s="13">
        <v>424544</v>
      </c>
      <c r="B1622" s="5" t="s">
        <v>282</v>
      </c>
      <c r="C1622" s="6" t="str">
        <f t="shared" si="25"/>
        <v>SUBCUENTA</v>
      </c>
    </row>
    <row r="1623" spans="1:3" x14ac:dyDescent="0.25">
      <c r="A1623" s="13">
        <v>424548</v>
      </c>
      <c r="B1623" s="5" t="s">
        <v>283</v>
      </c>
      <c r="C1623" s="6" t="str">
        <f t="shared" si="25"/>
        <v>SUBCUENTA</v>
      </c>
    </row>
    <row r="1624" spans="1:3" x14ac:dyDescent="0.25">
      <c r="A1624" s="13">
        <v>424552</v>
      </c>
      <c r="B1624" s="5" t="s">
        <v>284</v>
      </c>
      <c r="C1624" s="6" t="str">
        <f t="shared" si="25"/>
        <v>SUBCUENTA</v>
      </c>
    </row>
    <row r="1625" spans="1:3" x14ac:dyDescent="0.25">
      <c r="A1625" s="13">
        <v>424556</v>
      </c>
      <c r="B1625" s="5" t="s">
        <v>270</v>
      </c>
      <c r="C1625" s="6" t="str">
        <f t="shared" si="25"/>
        <v>SUBCUENTA</v>
      </c>
    </row>
    <row r="1626" spans="1:3" x14ac:dyDescent="0.25">
      <c r="A1626" s="13">
        <v>424560</v>
      </c>
      <c r="B1626" s="5" t="s">
        <v>366</v>
      </c>
      <c r="C1626" s="6" t="str">
        <f t="shared" si="25"/>
        <v>SUBCUENTA</v>
      </c>
    </row>
    <row r="1627" spans="1:3" x14ac:dyDescent="0.25">
      <c r="A1627" s="13">
        <v>424562</v>
      </c>
      <c r="B1627" s="5" t="s">
        <v>253</v>
      </c>
      <c r="C1627" s="6" t="str">
        <f t="shared" si="25"/>
        <v>SUBCUENTA</v>
      </c>
    </row>
    <row r="1628" spans="1:3" x14ac:dyDescent="0.25">
      <c r="A1628" s="13">
        <v>424564</v>
      </c>
      <c r="B1628" s="5" t="s">
        <v>369</v>
      </c>
      <c r="C1628" s="6" t="str">
        <f t="shared" si="25"/>
        <v>SUBCUENTA</v>
      </c>
    </row>
    <row r="1629" spans="1:3" x14ac:dyDescent="0.25">
      <c r="A1629" s="13">
        <v>424568</v>
      </c>
      <c r="B1629" s="5" t="s">
        <v>271</v>
      </c>
      <c r="C1629" s="6" t="str">
        <f t="shared" si="25"/>
        <v>SUBCUENTA</v>
      </c>
    </row>
    <row r="1630" spans="1:3" x14ac:dyDescent="0.25">
      <c r="A1630" s="13">
        <v>424572</v>
      </c>
      <c r="B1630" s="5" t="s">
        <v>376</v>
      </c>
      <c r="C1630" s="6" t="str">
        <f t="shared" si="25"/>
        <v>SUBCUENTA</v>
      </c>
    </row>
    <row r="1631" spans="1:3" x14ac:dyDescent="0.25">
      <c r="A1631" s="13">
        <v>424580</v>
      </c>
      <c r="B1631" s="5" t="s">
        <v>272</v>
      </c>
      <c r="C1631" s="6" t="str">
        <f t="shared" si="25"/>
        <v>SUBCUENTA</v>
      </c>
    </row>
    <row r="1632" spans="1:3" x14ac:dyDescent="0.25">
      <c r="A1632" s="13">
        <v>424584</v>
      </c>
      <c r="B1632" s="5" t="s">
        <v>380</v>
      </c>
      <c r="C1632" s="6" t="str">
        <f t="shared" si="25"/>
        <v>SUBCUENTA</v>
      </c>
    </row>
    <row r="1633" spans="1:3" x14ac:dyDescent="0.25">
      <c r="A1633" s="13">
        <v>424588</v>
      </c>
      <c r="B1633" s="5" t="s">
        <v>234</v>
      </c>
      <c r="C1633" s="6" t="str">
        <f t="shared" si="25"/>
        <v>SUBCUENTA</v>
      </c>
    </row>
    <row r="1634" spans="1:3" x14ac:dyDescent="0.25">
      <c r="A1634" s="13">
        <v>424599</v>
      </c>
      <c r="B1634" s="5" t="s">
        <v>51</v>
      </c>
      <c r="C1634" s="6" t="str">
        <f t="shared" si="25"/>
        <v>SUBCUENTA</v>
      </c>
    </row>
    <row r="1635" spans="1:3" x14ac:dyDescent="0.25">
      <c r="A1635" s="13">
        <v>4248</v>
      </c>
      <c r="B1635" s="5" t="s">
        <v>1080</v>
      </c>
      <c r="C1635" s="6" t="str">
        <f t="shared" si="25"/>
        <v>CUENTA</v>
      </c>
    </row>
    <row r="1636" spans="1:3" x14ac:dyDescent="0.25">
      <c r="A1636" s="13">
        <v>424805</v>
      </c>
      <c r="B1636" s="5" t="s">
        <v>392</v>
      </c>
      <c r="C1636" s="6" t="str">
        <f t="shared" si="25"/>
        <v>SUBCUENTA</v>
      </c>
    </row>
    <row r="1637" spans="1:3" x14ac:dyDescent="0.25">
      <c r="A1637" s="13">
        <v>424810</v>
      </c>
      <c r="B1637" s="5" t="s">
        <v>447</v>
      </c>
      <c r="C1637" s="6" t="str">
        <f t="shared" si="25"/>
        <v>SUBCUENTA</v>
      </c>
    </row>
    <row r="1638" spans="1:3" x14ac:dyDescent="0.25">
      <c r="A1638" s="13">
        <v>424899</v>
      </c>
      <c r="B1638" s="5" t="s">
        <v>51</v>
      </c>
      <c r="C1638" s="6" t="str">
        <f t="shared" si="25"/>
        <v>SUBCUENTA</v>
      </c>
    </row>
    <row r="1639" spans="1:3" x14ac:dyDescent="0.25">
      <c r="A1639" s="13">
        <v>4250</v>
      </c>
      <c r="B1639" s="5" t="s">
        <v>1081</v>
      </c>
      <c r="C1639" s="6" t="str">
        <f t="shared" ref="C1639:C1702" si="26">IF(LEN(A1639)=1,"CLASE",IF(LEN(A1639)=2,"GRUPO",IF(LEN(A1639)=4,"CUENTA",IF(LEN(A1639)=6,"SUBCUENTA",""))))</f>
        <v>CUENTA</v>
      </c>
    </row>
    <row r="1640" spans="1:3" x14ac:dyDescent="0.25">
      <c r="A1640" s="13">
        <v>425005</v>
      </c>
      <c r="B1640" s="5" t="s">
        <v>1082</v>
      </c>
      <c r="C1640" s="6" t="str">
        <f t="shared" si="26"/>
        <v>SUBCUENTA</v>
      </c>
    </row>
    <row r="1641" spans="1:3" x14ac:dyDescent="0.25">
      <c r="A1641" s="13">
        <v>425010</v>
      </c>
      <c r="B1641" s="5" t="s">
        <v>507</v>
      </c>
      <c r="C1641" s="6" t="str">
        <f t="shared" si="26"/>
        <v>SUBCUENTA</v>
      </c>
    </row>
    <row r="1642" spans="1:3" x14ac:dyDescent="0.25">
      <c r="A1642" s="13">
        <v>425015</v>
      </c>
      <c r="B1642" s="5" t="s">
        <v>633</v>
      </c>
      <c r="C1642" s="6" t="str">
        <f t="shared" si="26"/>
        <v>SUBCUENTA</v>
      </c>
    </row>
    <row r="1643" spans="1:3" x14ac:dyDescent="0.25">
      <c r="A1643" s="13">
        <v>425020</v>
      </c>
      <c r="B1643" s="5" t="s">
        <v>1083</v>
      </c>
      <c r="C1643" s="6" t="str">
        <f t="shared" si="26"/>
        <v>SUBCUENTA</v>
      </c>
    </row>
    <row r="1644" spans="1:3" x14ac:dyDescent="0.25">
      <c r="A1644" s="13">
        <v>425025</v>
      </c>
      <c r="B1644" s="5" t="s">
        <v>1084</v>
      </c>
      <c r="C1644" s="6" t="str">
        <f t="shared" si="26"/>
        <v>SUBCUENTA</v>
      </c>
    </row>
    <row r="1645" spans="1:3" x14ac:dyDescent="0.25">
      <c r="A1645" s="13">
        <v>425030</v>
      </c>
      <c r="B1645" s="5" t="s">
        <v>1085</v>
      </c>
      <c r="C1645" s="6" t="str">
        <f t="shared" si="26"/>
        <v>SUBCUENTA</v>
      </c>
    </row>
    <row r="1646" spans="1:3" x14ac:dyDescent="0.25">
      <c r="A1646" s="13">
        <v>425035</v>
      </c>
      <c r="B1646" s="5" t="s">
        <v>1086</v>
      </c>
      <c r="C1646" s="6" t="str">
        <f t="shared" si="26"/>
        <v>SUBCUENTA</v>
      </c>
    </row>
    <row r="1647" spans="1:3" x14ac:dyDescent="0.25">
      <c r="A1647" s="13">
        <v>425040</v>
      </c>
      <c r="B1647" s="5" t="s">
        <v>1087</v>
      </c>
      <c r="C1647" s="6" t="str">
        <f t="shared" si="26"/>
        <v>SUBCUENTA</v>
      </c>
    </row>
    <row r="1648" spans="1:3" x14ac:dyDescent="0.25">
      <c r="A1648" s="13">
        <v>425045</v>
      </c>
      <c r="B1648" s="5" t="s">
        <v>1088</v>
      </c>
      <c r="C1648" s="6" t="str">
        <f t="shared" si="26"/>
        <v>SUBCUENTA</v>
      </c>
    </row>
    <row r="1649" spans="1:3" x14ac:dyDescent="0.25">
      <c r="A1649" s="13">
        <v>425050</v>
      </c>
      <c r="B1649" s="5" t="s">
        <v>1089</v>
      </c>
      <c r="C1649" s="6" t="str">
        <f t="shared" si="26"/>
        <v>SUBCUENTA</v>
      </c>
    </row>
    <row r="1650" spans="1:3" x14ac:dyDescent="0.25">
      <c r="A1650" s="13">
        <v>425099</v>
      </c>
      <c r="B1650" s="5" t="s">
        <v>51</v>
      </c>
      <c r="C1650" s="6" t="str">
        <f t="shared" si="26"/>
        <v>SUBCUENTA</v>
      </c>
    </row>
    <row r="1651" spans="1:3" x14ac:dyDescent="0.25">
      <c r="A1651" s="13">
        <v>4255</v>
      </c>
      <c r="B1651" s="5" t="s">
        <v>684</v>
      </c>
      <c r="C1651" s="6" t="str">
        <f t="shared" si="26"/>
        <v>CUENTA</v>
      </c>
    </row>
    <row r="1652" spans="1:3" x14ac:dyDescent="0.25">
      <c r="A1652" s="13">
        <v>425505</v>
      </c>
      <c r="B1652" s="5" t="s">
        <v>1090</v>
      </c>
      <c r="C1652" s="6" t="str">
        <f t="shared" si="26"/>
        <v>SUBCUENTA</v>
      </c>
    </row>
    <row r="1653" spans="1:3" x14ac:dyDescent="0.25">
      <c r="A1653" s="13">
        <v>425510</v>
      </c>
      <c r="B1653" s="5" t="s">
        <v>1091</v>
      </c>
      <c r="C1653" s="6" t="str">
        <f t="shared" si="26"/>
        <v>SUBCUENTA</v>
      </c>
    </row>
    <row r="1654" spans="1:3" x14ac:dyDescent="0.25">
      <c r="A1654" s="13">
        <v>425515</v>
      </c>
      <c r="B1654" s="5" t="s">
        <v>1092</v>
      </c>
      <c r="C1654" s="6" t="str">
        <f t="shared" si="26"/>
        <v>SUBCUENTA</v>
      </c>
    </row>
    <row r="1655" spans="1:3" x14ac:dyDescent="0.25">
      <c r="A1655" s="13">
        <v>425520</v>
      </c>
      <c r="B1655" s="5" t="s">
        <v>1093</v>
      </c>
      <c r="C1655" s="6" t="str">
        <f t="shared" si="26"/>
        <v>SUBCUENTA</v>
      </c>
    </row>
    <row r="1656" spans="1:3" x14ac:dyDescent="0.25">
      <c r="A1656" s="13">
        <v>425525</v>
      </c>
      <c r="B1656" s="5" t="s">
        <v>1094</v>
      </c>
      <c r="C1656" s="6" t="str">
        <f t="shared" si="26"/>
        <v>SUBCUENTA</v>
      </c>
    </row>
    <row r="1657" spans="1:3" x14ac:dyDescent="0.25">
      <c r="A1657" s="13">
        <v>425530</v>
      </c>
      <c r="B1657" s="5" t="s">
        <v>1095</v>
      </c>
      <c r="C1657" s="6" t="str">
        <f t="shared" si="26"/>
        <v>SUBCUENTA</v>
      </c>
    </row>
    <row r="1658" spans="1:3" x14ac:dyDescent="0.25">
      <c r="A1658" s="13">
        <v>425535</v>
      </c>
      <c r="B1658" s="5" t="s">
        <v>1096</v>
      </c>
      <c r="C1658" s="6" t="str">
        <f t="shared" si="26"/>
        <v>SUBCUENTA</v>
      </c>
    </row>
    <row r="1659" spans="1:3" x14ac:dyDescent="0.25">
      <c r="A1659" s="13">
        <v>425540</v>
      </c>
      <c r="B1659" s="5" t="s">
        <v>1097</v>
      </c>
      <c r="C1659" s="6" t="str">
        <f t="shared" si="26"/>
        <v>SUBCUENTA</v>
      </c>
    </row>
    <row r="1660" spans="1:3" x14ac:dyDescent="0.25">
      <c r="A1660" s="13">
        <v>425595</v>
      </c>
      <c r="B1660" s="5" t="s">
        <v>63</v>
      </c>
      <c r="C1660" s="6" t="str">
        <f t="shared" si="26"/>
        <v>SUBCUENTA</v>
      </c>
    </row>
    <row r="1661" spans="1:3" x14ac:dyDescent="0.25">
      <c r="A1661" s="13">
        <v>425599</v>
      </c>
      <c r="B1661" s="5" t="s">
        <v>51</v>
      </c>
      <c r="C1661" s="6" t="str">
        <f t="shared" si="26"/>
        <v>SUBCUENTA</v>
      </c>
    </row>
    <row r="1662" spans="1:3" x14ac:dyDescent="0.25">
      <c r="A1662" s="13">
        <v>4260</v>
      </c>
      <c r="B1662" s="5" t="s">
        <v>1098</v>
      </c>
      <c r="C1662" s="6" t="str">
        <f t="shared" si="26"/>
        <v>CUENTA</v>
      </c>
    </row>
    <row r="1663" spans="1:3" ht="25.5" x14ac:dyDescent="0.25">
      <c r="A1663" s="13" t="s">
        <v>1099</v>
      </c>
      <c r="B1663" s="5"/>
      <c r="C1663" s="6" t="str">
        <f t="shared" si="26"/>
        <v/>
      </c>
    </row>
    <row r="1664" spans="1:3" x14ac:dyDescent="0.25">
      <c r="A1664" s="13">
        <v>426099</v>
      </c>
      <c r="B1664" s="5" t="s">
        <v>51</v>
      </c>
      <c r="C1664" s="6" t="str">
        <f t="shared" si="26"/>
        <v>SUBCUENTA</v>
      </c>
    </row>
    <row r="1665" spans="1:3" x14ac:dyDescent="0.25">
      <c r="A1665" s="13">
        <v>4265</v>
      </c>
      <c r="B1665" s="5" t="s">
        <v>1100</v>
      </c>
      <c r="C1665" s="6" t="str">
        <f t="shared" si="26"/>
        <v>CUENTA</v>
      </c>
    </row>
    <row r="1666" spans="1:3" ht="25.5" x14ac:dyDescent="0.25">
      <c r="A1666" s="13" t="s">
        <v>1101</v>
      </c>
      <c r="B1666" s="5"/>
      <c r="C1666" s="6" t="str">
        <f t="shared" si="26"/>
        <v/>
      </c>
    </row>
    <row r="1667" spans="1:3" x14ac:dyDescent="0.25">
      <c r="A1667" s="13">
        <v>426599</v>
      </c>
      <c r="B1667" s="5" t="s">
        <v>51</v>
      </c>
      <c r="C1667" s="6" t="str">
        <f t="shared" si="26"/>
        <v>SUBCUENTA</v>
      </c>
    </row>
    <row r="1668" spans="1:3" x14ac:dyDescent="0.25">
      <c r="A1668" s="13">
        <v>4275</v>
      </c>
      <c r="B1668" s="5" t="s">
        <v>1102</v>
      </c>
      <c r="C1668" s="6" t="str">
        <f t="shared" si="26"/>
        <v>CUENTA</v>
      </c>
    </row>
    <row r="1669" spans="1:3" ht="25.5" x14ac:dyDescent="0.25">
      <c r="A1669" s="13" t="s">
        <v>1103</v>
      </c>
      <c r="B1669" s="5"/>
      <c r="C1669" s="6" t="str">
        <f t="shared" si="26"/>
        <v/>
      </c>
    </row>
    <row r="1670" spans="1:3" x14ac:dyDescent="0.25">
      <c r="A1670" s="13">
        <v>427599</v>
      </c>
      <c r="B1670" s="5" t="s">
        <v>51</v>
      </c>
      <c r="C1670" s="6" t="str">
        <f t="shared" si="26"/>
        <v>SUBCUENTA</v>
      </c>
    </row>
    <row r="1671" spans="1:3" x14ac:dyDescent="0.25">
      <c r="A1671" s="13">
        <v>4295</v>
      </c>
      <c r="B1671" s="5" t="s">
        <v>451</v>
      </c>
      <c r="C1671" s="6" t="str">
        <f t="shared" si="26"/>
        <v>CUENTA</v>
      </c>
    </row>
    <row r="1672" spans="1:3" x14ac:dyDescent="0.25">
      <c r="A1672" s="13">
        <v>429503</v>
      </c>
      <c r="B1672" s="5" t="s">
        <v>1104</v>
      </c>
      <c r="C1672" s="6" t="str">
        <f t="shared" si="26"/>
        <v>SUBCUENTA</v>
      </c>
    </row>
    <row r="1673" spans="1:3" x14ac:dyDescent="0.25">
      <c r="A1673" s="13">
        <v>429505</v>
      </c>
      <c r="B1673" s="5" t="s">
        <v>1105</v>
      </c>
      <c r="C1673" s="6" t="str">
        <f t="shared" si="26"/>
        <v>SUBCUENTA</v>
      </c>
    </row>
    <row r="1674" spans="1:3" x14ac:dyDescent="0.25">
      <c r="A1674" s="13">
        <v>429507</v>
      </c>
      <c r="B1674" s="5" t="s">
        <v>604</v>
      </c>
      <c r="C1674" s="6" t="str">
        <f t="shared" si="26"/>
        <v>SUBCUENTA</v>
      </c>
    </row>
    <row r="1675" spans="1:3" x14ac:dyDescent="0.25">
      <c r="A1675" s="13">
        <v>429509</v>
      </c>
      <c r="B1675" s="5" t="s">
        <v>728</v>
      </c>
      <c r="C1675" s="6" t="str">
        <f t="shared" si="26"/>
        <v>SUBCUENTA</v>
      </c>
    </row>
    <row r="1676" spans="1:3" x14ac:dyDescent="0.25">
      <c r="A1676" s="13">
        <v>429511</v>
      </c>
      <c r="B1676" s="5" t="s">
        <v>1106</v>
      </c>
      <c r="C1676" s="6" t="str">
        <f t="shared" si="26"/>
        <v>SUBCUENTA</v>
      </c>
    </row>
    <row r="1677" spans="1:3" x14ac:dyDescent="0.25">
      <c r="A1677" s="13">
        <v>429513</v>
      </c>
      <c r="B1677" s="5" t="s">
        <v>1107</v>
      </c>
      <c r="C1677" s="6" t="str">
        <f t="shared" si="26"/>
        <v>SUBCUENTA</v>
      </c>
    </row>
    <row r="1678" spans="1:3" x14ac:dyDescent="0.25">
      <c r="A1678" s="13">
        <v>429515</v>
      </c>
      <c r="B1678" s="5" t="s">
        <v>614</v>
      </c>
      <c r="C1678" s="6" t="str">
        <f t="shared" si="26"/>
        <v>SUBCUENTA</v>
      </c>
    </row>
    <row r="1679" spans="1:3" x14ac:dyDescent="0.25">
      <c r="A1679" s="13">
        <v>429517</v>
      </c>
      <c r="B1679" s="5" t="s">
        <v>1108</v>
      </c>
      <c r="C1679" s="6" t="str">
        <f t="shared" si="26"/>
        <v>SUBCUENTA</v>
      </c>
    </row>
    <row r="1680" spans="1:3" x14ac:dyDescent="0.25">
      <c r="A1680" s="13">
        <v>429519</v>
      </c>
      <c r="B1680" s="5" t="s">
        <v>1109</v>
      </c>
      <c r="C1680" s="6" t="str">
        <f t="shared" si="26"/>
        <v>SUBCUENTA</v>
      </c>
    </row>
    <row r="1681" spans="1:3" x14ac:dyDescent="0.25">
      <c r="A1681" s="13">
        <v>429521</v>
      </c>
      <c r="B1681" s="5" t="s">
        <v>1110</v>
      </c>
      <c r="C1681" s="6" t="str">
        <f t="shared" si="26"/>
        <v>SUBCUENTA</v>
      </c>
    </row>
    <row r="1682" spans="1:3" x14ac:dyDescent="0.25">
      <c r="A1682" s="13">
        <v>429525</v>
      </c>
      <c r="B1682" s="5" t="s">
        <v>1111</v>
      </c>
      <c r="C1682" s="6" t="str">
        <f t="shared" si="26"/>
        <v>SUBCUENTA</v>
      </c>
    </row>
    <row r="1683" spans="1:3" x14ac:dyDescent="0.25">
      <c r="A1683" s="13">
        <v>429530</v>
      </c>
      <c r="B1683" s="5" t="s">
        <v>1112</v>
      </c>
      <c r="C1683" s="6" t="str">
        <f t="shared" si="26"/>
        <v>SUBCUENTA</v>
      </c>
    </row>
    <row r="1684" spans="1:3" x14ac:dyDescent="0.25">
      <c r="A1684" s="13">
        <v>429533</v>
      </c>
      <c r="B1684" s="5" t="s">
        <v>1044</v>
      </c>
      <c r="C1684" s="6" t="str">
        <f t="shared" si="26"/>
        <v>SUBCUENTA</v>
      </c>
    </row>
    <row r="1685" spans="1:3" x14ac:dyDescent="0.25">
      <c r="A1685" s="13">
        <v>429535</v>
      </c>
      <c r="B1685" s="5" t="s">
        <v>1113</v>
      </c>
      <c r="C1685" s="6" t="str">
        <f t="shared" si="26"/>
        <v>SUBCUENTA</v>
      </c>
    </row>
    <row r="1686" spans="1:3" x14ac:dyDescent="0.25">
      <c r="A1686" s="13">
        <v>429537</v>
      </c>
      <c r="B1686" s="5" t="s">
        <v>633</v>
      </c>
      <c r="C1686" s="6" t="str">
        <f t="shared" si="26"/>
        <v>SUBCUENTA</v>
      </c>
    </row>
    <row r="1687" spans="1:3" x14ac:dyDescent="0.25">
      <c r="A1687" s="13">
        <v>429540</v>
      </c>
      <c r="B1687" s="5" t="s">
        <v>1114</v>
      </c>
      <c r="C1687" s="6" t="str">
        <f t="shared" si="26"/>
        <v>SUBCUENTA</v>
      </c>
    </row>
    <row r="1688" spans="1:3" x14ac:dyDescent="0.25">
      <c r="A1688" s="13">
        <v>429543</v>
      </c>
      <c r="B1688" s="5" t="s">
        <v>1115</v>
      </c>
      <c r="C1688" s="6" t="str">
        <f t="shared" si="26"/>
        <v>SUBCUENTA</v>
      </c>
    </row>
    <row r="1689" spans="1:3" x14ac:dyDescent="0.25">
      <c r="A1689" s="13">
        <v>429545</v>
      </c>
      <c r="B1689" s="5" t="s">
        <v>605</v>
      </c>
      <c r="C1689" s="6" t="str">
        <f t="shared" si="26"/>
        <v>SUBCUENTA</v>
      </c>
    </row>
    <row r="1690" spans="1:3" x14ac:dyDescent="0.25">
      <c r="A1690" s="13">
        <v>429547</v>
      </c>
      <c r="B1690" s="5" t="s">
        <v>1116</v>
      </c>
      <c r="C1690" s="6" t="str">
        <f t="shared" si="26"/>
        <v>SUBCUENTA</v>
      </c>
    </row>
    <row r="1691" spans="1:3" x14ac:dyDescent="0.25">
      <c r="A1691" s="13">
        <v>429549</v>
      </c>
      <c r="B1691" s="5" t="s">
        <v>1117</v>
      </c>
      <c r="C1691" s="6" t="str">
        <f t="shared" si="26"/>
        <v>SUBCUENTA</v>
      </c>
    </row>
    <row r="1692" spans="1:3" x14ac:dyDescent="0.25">
      <c r="A1692" s="13">
        <v>429551</v>
      </c>
      <c r="B1692" s="5" t="s">
        <v>1118</v>
      </c>
      <c r="C1692" s="6" t="str">
        <f t="shared" si="26"/>
        <v>SUBCUENTA</v>
      </c>
    </row>
    <row r="1693" spans="1:3" x14ac:dyDescent="0.25">
      <c r="A1693" s="13">
        <v>429553</v>
      </c>
      <c r="B1693" s="5" t="s">
        <v>1119</v>
      </c>
      <c r="C1693" s="6" t="str">
        <f t="shared" si="26"/>
        <v>SUBCUENTA</v>
      </c>
    </row>
    <row r="1694" spans="1:3" x14ac:dyDescent="0.25">
      <c r="A1694" s="13">
        <v>429555</v>
      </c>
      <c r="B1694" s="5" t="s">
        <v>1120</v>
      </c>
      <c r="C1694" s="6" t="str">
        <f t="shared" si="26"/>
        <v>SUBCUENTA</v>
      </c>
    </row>
    <row r="1695" spans="1:3" x14ac:dyDescent="0.25">
      <c r="A1695" s="13">
        <v>429557</v>
      </c>
      <c r="B1695" s="5" t="s">
        <v>1121</v>
      </c>
      <c r="C1695" s="6" t="str">
        <f t="shared" si="26"/>
        <v>SUBCUENTA</v>
      </c>
    </row>
    <row r="1696" spans="1:3" x14ac:dyDescent="0.25">
      <c r="A1696" s="13">
        <v>429559</v>
      </c>
      <c r="B1696" s="5" t="s">
        <v>1122</v>
      </c>
      <c r="C1696" s="6" t="str">
        <f t="shared" si="26"/>
        <v>SUBCUENTA</v>
      </c>
    </row>
    <row r="1697" spans="1:3" x14ac:dyDescent="0.25">
      <c r="A1697" s="13">
        <v>429561</v>
      </c>
      <c r="B1697" s="5" t="s">
        <v>1123</v>
      </c>
      <c r="C1697" s="6" t="str">
        <f t="shared" si="26"/>
        <v>SUBCUENTA</v>
      </c>
    </row>
    <row r="1698" spans="1:3" x14ac:dyDescent="0.25">
      <c r="A1698" s="13">
        <v>429563</v>
      </c>
      <c r="B1698" s="5" t="s">
        <v>1124</v>
      </c>
      <c r="C1698" s="6" t="str">
        <f t="shared" si="26"/>
        <v>SUBCUENTA</v>
      </c>
    </row>
    <row r="1699" spans="1:3" x14ac:dyDescent="0.25">
      <c r="A1699" s="13">
        <v>429567</v>
      </c>
      <c r="B1699" s="5" t="s">
        <v>1125</v>
      </c>
      <c r="C1699" s="6" t="str">
        <f t="shared" si="26"/>
        <v>SUBCUENTA</v>
      </c>
    </row>
    <row r="1700" spans="1:3" x14ac:dyDescent="0.25">
      <c r="A1700" s="13">
        <v>429571</v>
      </c>
      <c r="B1700" s="5" t="s">
        <v>1126</v>
      </c>
      <c r="C1700" s="6" t="str">
        <f t="shared" si="26"/>
        <v>SUBCUENTA</v>
      </c>
    </row>
    <row r="1701" spans="1:3" x14ac:dyDescent="0.25">
      <c r="A1701" s="13">
        <v>429573</v>
      </c>
      <c r="B1701" s="5" t="s">
        <v>1127</v>
      </c>
      <c r="C1701" s="6" t="str">
        <f t="shared" si="26"/>
        <v>SUBCUENTA</v>
      </c>
    </row>
    <row r="1702" spans="1:3" x14ac:dyDescent="0.25">
      <c r="A1702" s="13">
        <v>429575</v>
      </c>
      <c r="B1702" s="5" t="s">
        <v>1128</v>
      </c>
      <c r="C1702" s="6" t="str">
        <f t="shared" si="26"/>
        <v>SUBCUENTA</v>
      </c>
    </row>
    <row r="1703" spans="1:3" x14ac:dyDescent="0.25">
      <c r="A1703" s="13">
        <v>429579</v>
      </c>
      <c r="B1703" s="5" t="s">
        <v>1129</v>
      </c>
      <c r="C1703" s="6" t="str">
        <f t="shared" ref="C1703:C1766" si="27">IF(LEN(A1703)=1,"CLASE",IF(LEN(A1703)=2,"GRUPO",IF(LEN(A1703)=4,"CUENTA",IF(LEN(A1703)=6,"SUBCUENTA",""))))</f>
        <v>SUBCUENTA</v>
      </c>
    </row>
    <row r="1704" spans="1:3" x14ac:dyDescent="0.25">
      <c r="A1704" s="13">
        <v>429581</v>
      </c>
      <c r="B1704" s="5" t="s">
        <v>1130</v>
      </c>
      <c r="C1704" s="6" t="str">
        <f t="shared" si="27"/>
        <v>SUBCUENTA</v>
      </c>
    </row>
    <row r="1705" spans="1:3" x14ac:dyDescent="0.25">
      <c r="A1705" s="13">
        <v>429583</v>
      </c>
      <c r="B1705" s="5" t="s">
        <v>1131</v>
      </c>
      <c r="C1705" s="6" t="str">
        <f t="shared" si="27"/>
        <v>SUBCUENTA</v>
      </c>
    </row>
    <row r="1706" spans="1:3" x14ac:dyDescent="0.25">
      <c r="A1706" s="13">
        <v>429599</v>
      </c>
      <c r="B1706" s="5" t="s">
        <v>51</v>
      </c>
      <c r="C1706" s="6" t="str">
        <f t="shared" si="27"/>
        <v>SUBCUENTA</v>
      </c>
    </row>
    <row r="1707" spans="1:3" x14ac:dyDescent="0.25">
      <c r="A1707" s="13">
        <v>47</v>
      </c>
      <c r="B1707" s="5" t="s">
        <v>51</v>
      </c>
      <c r="C1707" s="6" t="str">
        <f t="shared" si="27"/>
        <v>GRUPO</v>
      </c>
    </row>
    <row r="1708" spans="1:3" x14ac:dyDescent="0.25">
      <c r="A1708" s="13">
        <v>4705</v>
      </c>
      <c r="B1708" s="5" t="s">
        <v>1132</v>
      </c>
      <c r="C1708" s="6" t="str">
        <f t="shared" si="27"/>
        <v>CUENTA</v>
      </c>
    </row>
    <row r="1709" spans="1:3" x14ac:dyDescent="0.25">
      <c r="A1709" s="13">
        <v>470505</v>
      </c>
      <c r="B1709" s="5" t="s">
        <v>1133</v>
      </c>
      <c r="C1709" s="6" t="str">
        <f t="shared" si="27"/>
        <v>SUBCUENTA</v>
      </c>
    </row>
    <row r="1710" spans="1:3" x14ac:dyDescent="0.25">
      <c r="A1710" s="13">
        <v>470510</v>
      </c>
      <c r="B1710" s="5" t="s">
        <v>1134</v>
      </c>
      <c r="C1710" s="6" t="str">
        <f t="shared" si="27"/>
        <v>SUBCUENTA</v>
      </c>
    </row>
    <row r="1711" spans="1:3" x14ac:dyDescent="0.25">
      <c r="A1711" s="13">
        <v>470515</v>
      </c>
      <c r="B1711" s="5" t="s">
        <v>1135</v>
      </c>
      <c r="C1711" s="6" t="str">
        <f t="shared" si="27"/>
        <v>SUBCUENTA</v>
      </c>
    </row>
    <row r="1712" spans="1:3" x14ac:dyDescent="0.25">
      <c r="A1712" s="13">
        <v>470520</v>
      </c>
      <c r="B1712" s="5" t="s">
        <v>1136</v>
      </c>
      <c r="C1712" s="6" t="str">
        <f t="shared" si="27"/>
        <v>SUBCUENTA</v>
      </c>
    </row>
    <row r="1713" spans="1:3" x14ac:dyDescent="0.25">
      <c r="A1713" s="13">
        <v>470525</v>
      </c>
      <c r="B1713" s="5" t="s">
        <v>1137</v>
      </c>
      <c r="C1713" s="6" t="str">
        <f t="shared" si="27"/>
        <v>SUBCUENTA</v>
      </c>
    </row>
    <row r="1714" spans="1:3" x14ac:dyDescent="0.25">
      <c r="A1714" s="13">
        <v>470530</v>
      </c>
      <c r="B1714" s="5" t="s">
        <v>1138</v>
      </c>
      <c r="C1714" s="6" t="str">
        <f t="shared" si="27"/>
        <v>SUBCUENTA</v>
      </c>
    </row>
    <row r="1715" spans="1:3" x14ac:dyDescent="0.25">
      <c r="A1715" s="13">
        <v>470535</v>
      </c>
      <c r="B1715" s="5" t="s">
        <v>1139</v>
      </c>
      <c r="C1715" s="6" t="str">
        <f t="shared" si="27"/>
        <v>SUBCUENTA</v>
      </c>
    </row>
    <row r="1716" spans="1:3" x14ac:dyDescent="0.25">
      <c r="A1716" s="13">
        <v>470540</v>
      </c>
      <c r="B1716" s="5" t="s">
        <v>700</v>
      </c>
      <c r="C1716" s="6" t="str">
        <f t="shared" si="27"/>
        <v>SUBCUENTA</v>
      </c>
    </row>
    <row r="1717" spans="1:3" x14ac:dyDescent="0.25">
      <c r="A1717" s="13">
        <v>470545</v>
      </c>
      <c r="B1717" s="5" t="s">
        <v>1140</v>
      </c>
      <c r="C1717" s="6" t="str">
        <f t="shared" si="27"/>
        <v>SUBCUENTA</v>
      </c>
    </row>
    <row r="1718" spans="1:3" x14ac:dyDescent="0.25">
      <c r="A1718" s="13">
        <v>470550</v>
      </c>
      <c r="B1718" s="5" t="s">
        <v>1141</v>
      </c>
      <c r="C1718" s="6" t="str">
        <f t="shared" si="27"/>
        <v>SUBCUENTA</v>
      </c>
    </row>
    <row r="1719" spans="1:3" x14ac:dyDescent="0.25">
      <c r="A1719" s="13">
        <v>470555</v>
      </c>
      <c r="B1719" s="5" t="s">
        <v>1142</v>
      </c>
      <c r="C1719" s="6" t="str">
        <f t="shared" si="27"/>
        <v>SUBCUENTA</v>
      </c>
    </row>
    <row r="1720" spans="1:3" x14ac:dyDescent="0.25">
      <c r="A1720" s="13">
        <v>470560</v>
      </c>
      <c r="B1720" s="5" t="s">
        <v>1143</v>
      </c>
      <c r="C1720" s="6" t="str">
        <f t="shared" si="27"/>
        <v>SUBCUENTA</v>
      </c>
    </row>
    <row r="1721" spans="1:3" x14ac:dyDescent="0.25">
      <c r="A1721" s="13">
        <v>470565</v>
      </c>
      <c r="B1721" s="5" t="s">
        <v>1144</v>
      </c>
      <c r="C1721" s="6" t="str">
        <f t="shared" si="27"/>
        <v>SUBCUENTA</v>
      </c>
    </row>
    <row r="1722" spans="1:3" x14ac:dyDescent="0.25">
      <c r="A1722" s="13">
        <v>470570</v>
      </c>
      <c r="B1722" s="5" t="s">
        <v>1145</v>
      </c>
      <c r="C1722" s="6" t="str">
        <f t="shared" si="27"/>
        <v>SUBCUENTA</v>
      </c>
    </row>
    <row r="1723" spans="1:3" x14ac:dyDescent="0.25">
      <c r="A1723" s="13">
        <v>470575</v>
      </c>
      <c r="B1723" s="5" t="s">
        <v>1146</v>
      </c>
      <c r="C1723" s="6" t="str">
        <f t="shared" si="27"/>
        <v>SUBCUENTA</v>
      </c>
    </row>
    <row r="1724" spans="1:3" x14ac:dyDescent="0.25">
      <c r="A1724" s="13">
        <v>470580</v>
      </c>
      <c r="B1724" s="5" t="s">
        <v>1147</v>
      </c>
      <c r="C1724" s="6" t="str">
        <f t="shared" si="27"/>
        <v>SUBCUENTA</v>
      </c>
    </row>
    <row r="1725" spans="1:3" x14ac:dyDescent="0.25">
      <c r="A1725" s="13">
        <v>470585</v>
      </c>
      <c r="B1725" s="5" t="s">
        <v>1148</v>
      </c>
      <c r="C1725" s="6" t="str">
        <f t="shared" si="27"/>
        <v>SUBCUENTA</v>
      </c>
    </row>
    <row r="1726" spans="1:3" x14ac:dyDescent="0.25">
      <c r="A1726" s="13">
        <v>470590</v>
      </c>
      <c r="B1726" s="5" t="s">
        <v>1149</v>
      </c>
      <c r="C1726" s="6" t="str">
        <f t="shared" si="27"/>
        <v>SUBCUENTA</v>
      </c>
    </row>
    <row r="1727" spans="1:3" x14ac:dyDescent="0.25">
      <c r="A1727" s="13">
        <v>470592</v>
      </c>
      <c r="B1727" s="5" t="s">
        <v>1150</v>
      </c>
      <c r="C1727" s="6" t="str">
        <f t="shared" si="27"/>
        <v>SUBCUENTA</v>
      </c>
    </row>
    <row r="1728" spans="1:3" x14ac:dyDescent="0.25">
      <c r="A1728" s="13">
        <v>470594</v>
      </c>
      <c r="B1728" s="5" t="s">
        <v>1151</v>
      </c>
      <c r="C1728" s="6" t="str">
        <f t="shared" si="27"/>
        <v>SUBCUENTA</v>
      </c>
    </row>
    <row r="1729" spans="1:3" x14ac:dyDescent="0.25">
      <c r="A1729" s="13">
        <v>5</v>
      </c>
      <c r="B1729" s="5" t="s">
        <v>1152</v>
      </c>
      <c r="C1729" s="6" t="str">
        <f t="shared" si="27"/>
        <v>CLASE</v>
      </c>
    </row>
    <row r="1730" spans="1:3" x14ac:dyDescent="0.25">
      <c r="A1730" s="13">
        <v>51</v>
      </c>
      <c r="B1730" s="5" t="s">
        <v>1153</v>
      </c>
      <c r="C1730" s="6" t="str">
        <f t="shared" si="27"/>
        <v>GRUPO</v>
      </c>
    </row>
    <row r="1731" spans="1:3" x14ac:dyDescent="0.25">
      <c r="A1731" s="13">
        <v>5105</v>
      </c>
      <c r="B1731" s="5" t="s">
        <v>1154</v>
      </c>
      <c r="C1731" s="6" t="str">
        <f t="shared" si="27"/>
        <v>CUENTA</v>
      </c>
    </row>
    <row r="1732" spans="1:3" x14ac:dyDescent="0.25">
      <c r="A1732" s="13">
        <v>510503</v>
      </c>
      <c r="B1732" s="5" t="s">
        <v>1155</v>
      </c>
      <c r="C1732" s="6" t="str">
        <f t="shared" si="27"/>
        <v>SUBCUENTA</v>
      </c>
    </row>
    <row r="1733" spans="1:3" x14ac:dyDescent="0.25">
      <c r="A1733" s="13">
        <v>510506</v>
      </c>
      <c r="B1733" s="5" t="s">
        <v>1156</v>
      </c>
      <c r="C1733" s="6" t="str">
        <f t="shared" si="27"/>
        <v>SUBCUENTA</v>
      </c>
    </row>
    <row r="1734" spans="1:3" x14ac:dyDescent="0.25">
      <c r="A1734" s="13">
        <v>510512</v>
      </c>
      <c r="B1734" s="5" t="s">
        <v>1157</v>
      </c>
      <c r="C1734" s="6" t="str">
        <f t="shared" si="27"/>
        <v>SUBCUENTA</v>
      </c>
    </row>
    <row r="1735" spans="1:3" x14ac:dyDescent="0.25">
      <c r="A1735" s="13">
        <v>510515</v>
      </c>
      <c r="B1735" s="5" t="s">
        <v>1158</v>
      </c>
      <c r="C1735" s="6" t="str">
        <f t="shared" si="27"/>
        <v>SUBCUENTA</v>
      </c>
    </row>
    <row r="1736" spans="1:3" x14ac:dyDescent="0.25">
      <c r="A1736" s="13">
        <v>510518</v>
      </c>
      <c r="B1736" s="5" t="s">
        <v>169</v>
      </c>
      <c r="C1736" s="6" t="str">
        <f t="shared" si="27"/>
        <v>SUBCUENTA</v>
      </c>
    </row>
    <row r="1737" spans="1:3" x14ac:dyDescent="0.25">
      <c r="A1737" s="13">
        <v>510521</v>
      </c>
      <c r="B1737" s="5" t="s">
        <v>619</v>
      </c>
      <c r="C1737" s="6" t="str">
        <f t="shared" si="27"/>
        <v>SUBCUENTA</v>
      </c>
    </row>
    <row r="1738" spans="1:3" x14ac:dyDescent="0.25">
      <c r="A1738" s="13">
        <v>510524</v>
      </c>
      <c r="B1738" s="5" t="s">
        <v>1159</v>
      </c>
      <c r="C1738" s="6" t="str">
        <f t="shared" si="27"/>
        <v>SUBCUENTA</v>
      </c>
    </row>
    <row r="1739" spans="1:3" x14ac:dyDescent="0.25">
      <c r="A1739" s="13">
        <v>510527</v>
      </c>
      <c r="B1739" s="5" t="s">
        <v>1160</v>
      </c>
      <c r="C1739" s="6" t="str">
        <f t="shared" si="27"/>
        <v>SUBCUENTA</v>
      </c>
    </row>
    <row r="1740" spans="1:3" x14ac:dyDescent="0.25">
      <c r="A1740" s="13">
        <v>510530</v>
      </c>
      <c r="B1740" s="5" t="s">
        <v>617</v>
      </c>
      <c r="C1740" s="6" t="str">
        <f t="shared" si="27"/>
        <v>SUBCUENTA</v>
      </c>
    </row>
    <row r="1741" spans="1:3" x14ac:dyDescent="0.25">
      <c r="A1741" s="13">
        <v>510533</v>
      </c>
      <c r="B1741" s="5" t="s">
        <v>596</v>
      </c>
      <c r="C1741" s="6" t="str">
        <f t="shared" si="27"/>
        <v>SUBCUENTA</v>
      </c>
    </row>
    <row r="1742" spans="1:3" x14ac:dyDescent="0.25">
      <c r="A1742" s="13">
        <v>510536</v>
      </c>
      <c r="B1742" s="5" t="s">
        <v>598</v>
      </c>
      <c r="C1742" s="6" t="str">
        <f t="shared" si="27"/>
        <v>SUBCUENTA</v>
      </c>
    </row>
    <row r="1743" spans="1:3" x14ac:dyDescent="0.25">
      <c r="A1743" s="13">
        <v>510539</v>
      </c>
      <c r="B1743" s="5" t="s">
        <v>618</v>
      </c>
      <c r="C1743" s="6" t="str">
        <f t="shared" si="27"/>
        <v>SUBCUENTA</v>
      </c>
    </row>
    <row r="1744" spans="1:3" x14ac:dyDescent="0.25">
      <c r="A1744" s="13">
        <v>510542</v>
      </c>
      <c r="B1744" s="5" t="s">
        <v>1161</v>
      </c>
      <c r="C1744" s="6" t="str">
        <f t="shared" si="27"/>
        <v>SUBCUENTA</v>
      </c>
    </row>
    <row r="1745" spans="1:3" x14ac:dyDescent="0.25">
      <c r="A1745" s="13">
        <v>510545</v>
      </c>
      <c r="B1745" s="5" t="s">
        <v>604</v>
      </c>
      <c r="C1745" s="6" t="str">
        <f t="shared" si="27"/>
        <v>SUBCUENTA</v>
      </c>
    </row>
    <row r="1746" spans="1:3" x14ac:dyDescent="0.25">
      <c r="A1746" s="13">
        <v>510548</v>
      </c>
      <c r="B1746" s="5" t="s">
        <v>605</v>
      </c>
      <c r="C1746" s="6" t="str">
        <f t="shared" si="27"/>
        <v>SUBCUENTA</v>
      </c>
    </row>
    <row r="1747" spans="1:3" x14ac:dyDescent="0.25">
      <c r="A1747" s="13">
        <v>510551</v>
      </c>
      <c r="B1747" s="5" t="s">
        <v>251</v>
      </c>
      <c r="C1747" s="6" t="str">
        <f t="shared" si="27"/>
        <v>SUBCUENTA</v>
      </c>
    </row>
    <row r="1748" spans="1:3" x14ac:dyDescent="0.25">
      <c r="A1748" s="13">
        <v>510554</v>
      </c>
      <c r="B1748" s="5" t="s">
        <v>507</v>
      </c>
      <c r="C1748" s="6" t="str">
        <f t="shared" si="27"/>
        <v>SUBCUENTA</v>
      </c>
    </row>
    <row r="1749" spans="1:3" x14ac:dyDescent="0.25">
      <c r="A1749" s="13">
        <v>510557</v>
      </c>
      <c r="B1749" s="5" t="s">
        <v>608</v>
      </c>
      <c r="C1749" s="6" t="str">
        <f t="shared" si="27"/>
        <v>SUBCUENTA</v>
      </c>
    </row>
    <row r="1750" spans="1:3" x14ac:dyDescent="0.25">
      <c r="A1750" s="13">
        <v>510558</v>
      </c>
      <c r="B1750" s="5" t="s">
        <v>1162</v>
      </c>
      <c r="C1750" s="6" t="str">
        <f t="shared" si="27"/>
        <v>SUBCUENTA</v>
      </c>
    </row>
    <row r="1751" spans="1:3" x14ac:dyDescent="0.25">
      <c r="A1751" s="13">
        <v>510559</v>
      </c>
      <c r="B1751" s="5" t="s">
        <v>621</v>
      </c>
      <c r="C1751" s="6" t="str">
        <f t="shared" si="27"/>
        <v>SUBCUENTA</v>
      </c>
    </row>
    <row r="1752" spans="1:3" x14ac:dyDescent="0.25">
      <c r="A1752" s="13">
        <v>510560</v>
      </c>
      <c r="B1752" s="5" t="s">
        <v>610</v>
      </c>
      <c r="C1752" s="6" t="str">
        <f t="shared" si="27"/>
        <v>SUBCUENTA</v>
      </c>
    </row>
    <row r="1753" spans="1:3" x14ac:dyDescent="0.25">
      <c r="A1753" s="13">
        <v>510563</v>
      </c>
      <c r="B1753" s="5" t="s">
        <v>1163</v>
      </c>
      <c r="C1753" s="6" t="str">
        <f t="shared" si="27"/>
        <v>SUBCUENTA</v>
      </c>
    </row>
    <row r="1754" spans="1:3" x14ac:dyDescent="0.25">
      <c r="A1754" s="13">
        <v>510566</v>
      </c>
      <c r="B1754" s="5" t="s">
        <v>1164</v>
      </c>
      <c r="C1754" s="6" t="str">
        <f t="shared" si="27"/>
        <v>SUBCUENTA</v>
      </c>
    </row>
    <row r="1755" spans="1:3" x14ac:dyDescent="0.25">
      <c r="A1755" s="13">
        <v>510569</v>
      </c>
      <c r="B1755" s="5" t="s">
        <v>1165</v>
      </c>
      <c r="C1755" s="6" t="str">
        <f t="shared" si="27"/>
        <v>SUBCUENTA</v>
      </c>
    </row>
    <row r="1756" spans="1:3" x14ac:dyDescent="0.25">
      <c r="A1756" s="13">
        <v>510572</v>
      </c>
      <c r="B1756" s="5" t="s">
        <v>1166</v>
      </c>
      <c r="C1756" s="6" t="str">
        <f t="shared" si="27"/>
        <v>SUBCUENTA</v>
      </c>
    </row>
    <row r="1757" spans="1:3" x14ac:dyDescent="0.25">
      <c r="A1757" s="13">
        <v>510575</v>
      </c>
      <c r="B1757" s="5" t="s">
        <v>1167</v>
      </c>
      <c r="C1757" s="6" t="str">
        <f t="shared" si="27"/>
        <v>SUBCUENTA</v>
      </c>
    </row>
    <row r="1758" spans="1:3" x14ac:dyDescent="0.25">
      <c r="A1758" s="13">
        <v>510578</v>
      </c>
      <c r="B1758" s="5" t="s">
        <v>1168</v>
      </c>
      <c r="C1758" s="6" t="str">
        <f t="shared" si="27"/>
        <v>SUBCUENTA</v>
      </c>
    </row>
    <row r="1759" spans="1:3" x14ac:dyDescent="0.25">
      <c r="A1759" s="13">
        <v>510581</v>
      </c>
      <c r="B1759" s="5" t="s">
        <v>1169</v>
      </c>
      <c r="C1759" s="6" t="str">
        <f t="shared" si="27"/>
        <v>SUBCUENTA</v>
      </c>
    </row>
    <row r="1760" spans="1:3" x14ac:dyDescent="0.25">
      <c r="A1760" s="13">
        <v>510584</v>
      </c>
      <c r="B1760" s="5" t="s">
        <v>1170</v>
      </c>
      <c r="C1760" s="6" t="str">
        <f t="shared" si="27"/>
        <v>SUBCUENTA</v>
      </c>
    </row>
    <row r="1761" spans="1:3" x14ac:dyDescent="0.25">
      <c r="A1761" s="13">
        <v>510595</v>
      </c>
      <c r="B1761" s="5" t="s">
        <v>58</v>
      </c>
      <c r="C1761" s="6" t="str">
        <f t="shared" si="27"/>
        <v>SUBCUENTA</v>
      </c>
    </row>
    <row r="1762" spans="1:3" x14ac:dyDescent="0.25">
      <c r="A1762" s="13">
        <v>510599</v>
      </c>
      <c r="B1762" s="5" t="s">
        <v>51</v>
      </c>
      <c r="C1762" s="6" t="str">
        <f t="shared" si="27"/>
        <v>SUBCUENTA</v>
      </c>
    </row>
    <row r="1763" spans="1:3" x14ac:dyDescent="0.25">
      <c r="A1763" s="13">
        <v>5110</v>
      </c>
      <c r="B1763" s="5" t="s">
        <v>170</v>
      </c>
      <c r="C1763" s="6" t="str">
        <f t="shared" si="27"/>
        <v>CUENTA</v>
      </c>
    </row>
    <row r="1764" spans="1:3" x14ac:dyDescent="0.25">
      <c r="A1764" s="13">
        <v>511005</v>
      </c>
      <c r="B1764" s="5" t="s">
        <v>1171</v>
      </c>
      <c r="C1764" s="6" t="str">
        <f t="shared" si="27"/>
        <v>SUBCUENTA</v>
      </c>
    </row>
    <row r="1765" spans="1:3" x14ac:dyDescent="0.25">
      <c r="A1765" s="13">
        <v>511010</v>
      </c>
      <c r="B1765" s="5" t="s">
        <v>1172</v>
      </c>
      <c r="C1765" s="6" t="str">
        <f t="shared" si="27"/>
        <v>SUBCUENTA</v>
      </c>
    </row>
    <row r="1766" spans="1:3" x14ac:dyDescent="0.25">
      <c r="A1766" s="13">
        <v>511015</v>
      </c>
      <c r="B1766" s="5" t="s">
        <v>1173</v>
      </c>
      <c r="C1766" s="6" t="str">
        <f t="shared" si="27"/>
        <v>SUBCUENTA</v>
      </c>
    </row>
    <row r="1767" spans="1:3" x14ac:dyDescent="0.25">
      <c r="A1767" s="13">
        <v>511020</v>
      </c>
      <c r="B1767" s="5" t="s">
        <v>1174</v>
      </c>
      <c r="C1767" s="6" t="str">
        <f t="shared" ref="C1767:C1830" si="28">IF(LEN(A1767)=1,"CLASE",IF(LEN(A1767)=2,"GRUPO",IF(LEN(A1767)=4,"CUENTA",IF(LEN(A1767)=6,"SUBCUENTA",""))))</f>
        <v>SUBCUENTA</v>
      </c>
    </row>
    <row r="1768" spans="1:3" x14ac:dyDescent="0.25">
      <c r="A1768" s="13">
        <v>511025</v>
      </c>
      <c r="B1768" s="5" t="s">
        <v>1175</v>
      </c>
      <c r="C1768" s="6" t="str">
        <f t="shared" si="28"/>
        <v>SUBCUENTA</v>
      </c>
    </row>
    <row r="1769" spans="1:3" x14ac:dyDescent="0.25">
      <c r="A1769" s="13">
        <v>511030</v>
      </c>
      <c r="B1769" s="5" t="s">
        <v>1176</v>
      </c>
      <c r="C1769" s="6" t="str">
        <f t="shared" si="28"/>
        <v>SUBCUENTA</v>
      </c>
    </row>
    <row r="1770" spans="1:3" x14ac:dyDescent="0.25">
      <c r="A1770" s="13">
        <v>511035</v>
      </c>
      <c r="B1770" s="5" t="s">
        <v>1177</v>
      </c>
      <c r="C1770" s="6" t="str">
        <f t="shared" si="28"/>
        <v>SUBCUENTA</v>
      </c>
    </row>
    <row r="1771" spans="1:3" x14ac:dyDescent="0.25">
      <c r="A1771" s="13">
        <v>511095</v>
      </c>
      <c r="B1771" s="5" t="s">
        <v>58</v>
      </c>
      <c r="C1771" s="6" t="str">
        <f t="shared" si="28"/>
        <v>SUBCUENTA</v>
      </c>
    </row>
    <row r="1772" spans="1:3" x14ac:dyDescent="0.25">
      <c r="A1772" s="13">
        <v>511099</v>
      </c>
      <c r="B1772" s="5" t="s">
        <v>51</v>
      </c>
      <c r="C1772" s="6" t="str">
        <f t="shared" si="28"/>
        <v>SUBCUENTA</v>
      </c>
    </row>
    <row r="1773" spans="1:3" x14ac:dyDescent="0.25">
      <c r="A1773" s="13">
        <v>5115</v>
      </c>
      <c r="B1773" s="5" t="s">
        <v>1178</v>
      </c>
      <c r="C1773" s="6" t="str">
        <f t="shared" si="28"/>
        <v>CUENTA</v>
      </c>
    </row>
    <row r="1774" spans="1:3" x14ac:dyDescent="0.25">
      <c r="A1774" s="13">
        <v>511505</v>
      </c>
      <c r="B1774" s="5" t="s">
        <v>1179</v>
      </c>
      <c r="C1774" s="6" t="str">
        <f t="shared" si="28"/>
        <v>SUBCUENTA</v>
      </c>
    </row>
    <row r="1775" spans="1:3" x14ac:dyDescent="0.25">
      <c r="A1775" s="13">
        <v>511510</v>
      </c>
      <c r="B1775" s="5" t="s">
        <v>1180</v>
      </c>
      <c r="C1775" s="6" t="str">
        <f t="shared" si="28"/>
        <v>SUBCUENTA</v>
      </c>
    </row>
    <row r="1776" spans="1:3" x14ac:dyDescent="0.25">
      <c r="A1776" s="13">
        <v>511515</v>
      </c>
      <c r="B1776" s="5" t="s">
        <v>556</v>
      </c>
      <c r="C1776" s="6" t="str">
        <f t="shared" si="28"/>
        <v>SUBCUENTA</v>
      </c>
    </row>
    <row r="1777" spans="1:3" x14ac:dyDescent="0.25">
      <c r="A1777" s="13">
        <v>511520</v>
      </c>
      <c r="B1777" s="5" t="s">
        <v>558</v>
      </c>
      <c r="C1777" s="6" t="str">
        <f t="shared" si="28"/>
        <v>SUBCUENTA</v>
      </c>
    </row>
    <row r="1778" spans="1:3" x14ac:dyDescent="0.25">
      <c r="A1778" s="13">
        <v>511525</v>
      </c>
      <c r="B1778" s="5" t="s">
        <v>560</v>
      </c>
      <c r="C1778" s="6" t="str">
        <f t="shared" si="28"/>
        <v>SUBCUENTA</v>
      </c>
    </row>
    <row r="1779" spans="1:3" x14ac:dyDescent="0.25">
      <c r="A1779" s="13">
        <v>511530</v>
      </c>
      <c r="B1779" s="5" t="s">
        <v>561</v>
      </c>
      <c r="C1779" s="6" t="str">
        <f t="shared" si="28"/>
        <v>SUBCUENTA</v>
      </c>
    </row>
    <row r="1780" spans="1:3" x14ac:dyDescent="0.25">
      <c r="A1780" s="13">
        <v>511535</v>
      </c>
      <c r="B1780" s="5" t="s">
        <v>563</v>
      </c>
      <c r="C1780" s="6" t="str">
        <f t="shared" si="28"/>
        <v>SUBCUENTA</v>
      </c>
    </row>
    <row r="1781" spans="1:3" x14ac:dyDescent="0.25">
      <c r="A1781" s="13">
        <v>511540</v>
      </c>
      <c r="B1781" s="5" t="s">
        <v>565</v>
      </c>
      <c r="C1781" s="6" t="str">
        <f t="shared" si="28"/>
        <v>SUBCUENTA</v>
      </c>
    </row>
    <row r="1782" spans="1:3" x14ac:dyDescent="0.25">
      <c r="A1782" s="13">
        <v>511545</v>
      </c>
      <c r="B1782" s="5" t="s">
        <v>566</v>
      </c>
      <c r="C1782" s="6" t="str">
        <f t="shared" si="28"/>
        <v>SUBCUENTA</v>
      </c>
    </row>
    <row r="1783" spans="1:3" x14ac:dyDescent="0.25">
      <c r="A1783" s="13">
        <v>511550</v>
      </c>
      <c r="B1783" s="5" t="s">
        <v>577</v>
      </c>
      <c r="C1783" s="6" t="str">
        <f t="shared" si="28"/>
        <v>SUBCUENTA</v>
      </c>
    </row>
    <row r="1784" spans="1:3" x14ac:dyDescent="0.25">
      <c r="A1784" s="13">
        <v>511570</v>
      </c>
      <c r="B1784" s="5" t="s">
        <v>1181</v>
      </c>
      <c r="C1784" s="6" t="str">
        <f t="shared" si="28"/>
        <v>SUBCUENTA</v>
      </c>
    </row>
    <row r="1785" spans="1:3" x14ac:dyDescent="0.25">
      <c r="A1785" s="13">
        <v>511595</v>
      </c>
      <c r="B1785" s="5" t="s">
        <v>58</v>
      </c>
      <c r="C1785" s="6" t="str">
        <f t="shared" si="28"/>
        <v>SUBCUENTA</v>
      </c>
    </row>
    <row r="1786" spans="1:3" x14ac:dyDescent="0.25">
      <c r="A1786" s="13">
        <v>511599</v>
      </c>
      <c r="B1786" s="5" t="s">
        <v>51</v>
      </c>
      <c r="C1786" s="6" t="str">
        <f t="shared" si="28"/>
        <v>SUBCUENTA</v>
      </c>
    </row>
    <row r="1787" spans="1:3" x14ac:dyDescent="0.25">
      <c r="A1787" s="13">
        <v>5120</v>
      </c>
      <c r="B1787" s="5" t="s">
        <v>172</v>
      </c>
      <c r="C1787" s="6" t="str">
        <f t="shared" si="28"/>
        <v>CUENTA</v>
      </c>
    </row>
    <row r="1788" spans="1:3" x14ac:dyDescent="0.25">
      <c r="A1788" s="13">
        <v>512005</v>
      </c>
      <c r="B1788" s="5" t="s">
        <v>237</v>
      </c>
      <c r="C1788" s="6" t="str">
        <f t="shared" si="28"/>
        <v>SUBCUENTA</v>
      </c>
    </row>
    <row r="1789" spans="1:3" x14ac:dyDescent="0.25">
      <c r="A1789" s="13">
        <v>512010</v>
      </c>
      <c r="B1789" s="5" t="s">
        <v>269</v>
      </c>
      <c r="C1789" s="6" t="str">
        <f t="shared" si="28"/>
        <v>SUBCUENTA</v>
      </c>
    </row>
    <row r="1790" spans="1:3" x14ac:dyDescent="0.25">
      <c r="A1790" s="13">
        <v>512015</v>
      </c>
      <c r="B1790" s="5" t="s">
        <v>276</v>
      </c>
      <c r="C1790" s="6" t="str">
        <f t="shared" si="28"/>
        <v>SUBCUENTA</v>
      </c>
    </row>
    <row r="1791" spans="1:3" x14ac:dyDescent="0.25">
      <c r="A1791" s="13">
        <v>512020</v>
      </c>
      <c r="B1791" s="5" t="s">
        <v>277</v>
      </c>
      <c r="C1791" s="6" t="str">
        <f t="shared" si="28"/>
        <v>SUBCUENTA</v>
      </c>
    </row>
    <row r="1792" spans="1:3" x14ac:dyDescent="0.25">
      <c r="A1792" s="13">
        <v>512025</v>
      </c>
      <c r="B1792" s="5" t="s">
        <v>278</v>
      </c>
      <c r="C1792" s="6" t="str">
        <f t="shared" si="28"/>
        <v>SUBCUENTA</v>
      </c>
    </row>
    <row r="1793" spans="1:3" x14ac:dyDescent="0.25">
      <c r="A1793" s="13">
        <v>512030</v>
      </c>
      <c r="B1793" s="5" t="s">
        <v>311</v>
      </c>
      <c r="C1793" s="6" t="str">
        <f t="shared" si="28"/>
        <v>SUBCUENTA</v>
      </c>
    </row>
    <row r="1794" spans="1:3" x14ac:dyDescent="0.25">
      <c r="A1794" s="13">
        <v>512035</v>
      </c>
      <c r="B1794" s="5" t="s">
        <v>280</v>
      </c>
      <c r="C1794" s="6" t="str">
        <f t="shared" si="28"/>
        <v>SUBCUENTA</v>
      </c>
    </row>
    <row r="1795" spans="1:3" x14ac:dyDescent="0.25">
      <c r="A1795" s="13">
        <v>512040</v>
      </c>
      <c r="B1795" s="5" t="s">
        <v>281</v>
      </c>
      <c r="C1795" s="6" t="str">
        <f t="shared" si="28"/>
        <v>SUBCUENTA</v>
      </c>
    </row>
    <row r="1796" spans="1:3" x14ac:dyDescent="0.25">
      <c r="A1796" s="13">
        <v>512045</v>
      </c>
      <c r="B1796" s="5" t="s">
        <v>282</v>
      </c>
      <c r="C1796" s="6" t="str">
        <f t="shared" si="28"/>
        <v>SUBCUENTA</v>
      </c>
    </row>
    <row r="1797" spans="1:3" x14ac:dyDescent="0.25">
      <c r="A1797" s="13">
        <v>512050</v>
      </c>
      <c r="B1797" s="5" t="s">
        <v>283</v>
      </c>
      <c r="C1797" s="6" t="str">
        <f t="shared" si="28"/>
        <v>SUBCUENTA</v>
      </c>
    </row>
    <row r="1798" spans="1:3" x14ac:dyDescent="0.25">
      <c r="A1798" s="13">
        <v>512055</v>
      </c>
      <c r="B1798" s="5" t="s">
        <v>284</v>
      </c>
      <c r="C1798" s="6" t="str">
        <f t="shared" si="28"/>
        <v>SUBCUENTA</v>
      </c>
    </row>
    <row r="1799" spans="1:3" x14ac:dyDescent="0.25">
      <c r="A1799" s="13">
        <v>512060</v>
      </c>
      <c r="B1799" s="5" t="s">
        <v>270</v>
      </c>
      <c r="C1799" s="6" t="str">
        <f t="shared" si="28"/>
        <v>SUBCUENTA</v>
      </c>
    </row>
    <row r="1800" spans="1:3" x14ac:dyDescent="0.25">
      <c r="A1800" s="13">
        <v>512065</v>
      </c>
      <c r="B1800" s="5" t="s">
        <v>375</v>
      </c>
      <c r="C1800" s="6" t="str">
        <f t="shared" si="28"/>
        <v>SUBCUENTA</v>
      </c>
    </row>
    <row r="1801" spans="1:3" x14ac:dyDescent="0.25">
      <c r="A1801" s="13">
        <v>512070</v>
      </c>
      <c r="B1801" s="5" t="s">
        <v>234</v>
      </c>
      <c r="C1801" s="6" t="str">
        <f t="shared" si="28"/>
        <v>SUBCUENTA</v>
      </c>
    </row>
    <row r="1802" spans="1:3" x14ac:dyDescent="0.25">
      <c r="A1802" s="13">
        <v>512095</v>
      </c>
      <c r="B1802" s="5" t="s">
        <v>58</v>
      </c>
      <c r="C1802" s="6" t="str">
        <f t="shared" si="28"/>
        <v>SUBCUENTA</v>
      </c>
    </row>
    <row r="1803" spans="1:3" x14ac:dyDescent="0.25">
      <c r="A1803" s="13">
        <v>512099</v>
      </c>
      <c r="B1803" s="5" t="s">
        <v>51</v>
      </c>
      <c r="C1803" s="6" t="str">
        <f t="shared" si="28"/>
        <v>SUBCUENTA</v>
      </c>
    </row>
    <row r="1804" spans="1:3" x14ac:dyDescent="0.25">
      <c r="A1804" s="13">
        <v>5125</v>
      </c>
      <c r="B1804" s="5" t="s">
        <v>427</v>
      </c>
      <c r="C1804" s="6" t="str">
        <f t="shared" si="28"/>
        <v>CUENTA</v>
      </c>
    </row>
    <row r="1805" spans="1:3" x14ac:dyDescent="0.25">
      <c r="A1805" s="13">
        <v>512505</v>
      </c>
      <c r="B1805" s="5" t="s">
        <v>182</v>
      </c>
      <c r="C1805" s="6" t="str">
        <f t="shared" si="28"/>
        <v>SUBCUENTA</v>
      </c>
    </row>
    <row r="1806" spans="1:3" x14ac:dyDescent="0.25">
      <c r="A1806" s="13">
        <v>512510</v>
      </c>
      <c r="B1806" s="5" t="s">
        <v>1182</v>
      </c>
      <c r="C1806" s="6" t="str">
        <f t="shared" si="28"/>
        <v>SUBCUENTA</v>
      </c>
    </row>
    <row r="1807" spans="1:3" x14ac:dyDescent="0.25">
      <c r="A1807" s="13">
        <v>512599</v>
      </c>
      <c r="B1807" s="5" t="s">
        <v>51</v>
      </c>
      <c r="C1807" s="6" t="str">
        <f t="shared" si="28"/>
        <v>SUBCUENTA</v>
      </c>
    </row>
    <row r="1808" spans="1:3" x14ac:dyDescent="0.25">
      <c r="A1808" s="13">
        <v>5130</v>
      </c>
      <c r="B1808" s="5" t="s">
        <v>507</v>
      </c>
      <c r="C1808" s="6" t="str">
        <f t="shared" si="28"/>
        <v>CUENTA</v>
      </c>
    </row>
    <row r="1809" spans="1:3" x14ac:dyDescent="0.25">
      <c r="A1809" s="13">
        <v>513005</v>
      </c>
      <c r="B1809" s="5" t="s">
        <v>1183</v>
      </c>
      <c r="C1809" s="6" t="str">
        <f t="shared" si="28"/>
        <v>SUBCUENTA</v>
      </c>
    </row>
    <row r="1810" spans="1:3" x14ac:dyDescent="0.25">
      <c r="A1810" s="13">
        <v>513010</v>
      </c>
      <c r="B1810" s="5" t="s">
        <v>1184</v>
      </c>
      <c r="C1810" s="6" t="str">
        <f t="shared" si="28"/>
        <v>SUBCUENTA</v>
      </c>
    </row>
    <row r="1811" spans="1:3" x14ac:dyDescent="0.25">
      <c r="A1811" s="13">
        <v>513015</v>
      </c>
      <c r="B1811" s="5" t="s">
        <v>1185</v>
      </c>
      <c r="C1811" s="6" t="str">
        <f t="shared" si="28"/>
        <v>SUBCUENTA</v>
      </c>
    </row>
    <row r="1812" spans="1:3" x14ac:dyDescent="0.25">
      <c r="A1812" s="13">
        <v>513020</v>
      </c>
      <c r="B1812" s="5" t="s">
        <v>1186</v>
      </c>
      <c r="C1812" s="6" t="str">
        <f t="shared" si="28"/>
        <v>SUBCUENTA</v>
      </c>
    </row>
    <row r="1813" spans="1:3" x14ac:dyDescent="0.25">
      <c r="A1813" s="13">
        <v>513025</v>
      </c>
      <c r="B1813" s="5" t="s">
        <v>1187</v>
      </c>
      <c r="C1813" s="6" t="str">
        <f t="shared" si="28"/>
        <v>SUBCUENTA</v>
      </c>
    </row>
    <row r="1814" spans="1:3" x14ac:dyDescent="0.25">
      <c r="A1814" s="13">
        <v>513030</v>
      </c>
      <c r="B1814" s="5" t="s">
        <v>1188</v>
      </c>
      <c r="C1814" s="6" t="str">
        <f t="shared" si="28"/>
        <v>SUBCUENTA</v>
      </c>
    </row>
    <row r="1815" spans="1:3" x14ac:dyDescent="0.25">
      <c r="A1815" s="13">
        <v>513035</v>
      </c>
      <c r="B1815" s="5" t="s">
        <v>1189</v>
      </c>
      <c r="C1815" s="6" t="str">
        <f t="shared" si="28"/>
        <v>SUBCUENTA</v>
      </c>
    </row>
    <row r="1816" spans="1:3" x14ac:dyDescent="0.25">
      <c r="A1816" s="13">
        <v>513040</v>
      </c>
      <c r="B1816" s="5" t="s">
        <v>281</v>
      </c>
      <c r="C1816" s="6" t="str">
        <f t="shared" si="28"/>
        <v>SUBCUENTA</v>
      </c>
    </row>
    <row r="1817" spans="1:3" x14ac:dyDescent="0.25">
      <c r="A1817" s="13">
        <v>513045</v>
      </c>
      <c r="B1817" s="5" t="s">
        <v>282</v>
      </c>
      <c r="C1817" s="6" t="str">
        <f t="shared" si="28"/>
        <v>SUBCUENTA</v>
      </c>
    </row>
    <row r="1818" spans="1:3" x14ac:dyDescent="0.25">
      <c r="A1818" s="13">
        <v>513050</v>
      </c>
      <c r="B1818" s="5" t="s">
        <v>283</v>
      </c>
      <c r="C1818" s="6" t="str">
        <f t="shared" si="28"/>
        <v>SUBCUENTA</v>
      </c>
    </row>
    <row r="1819" spans="1:3" x14ac:dyDescent="0.25">
      <c r="A1819" s="13">
        <v>513055</v>
      </c>
      <c r="B1819" s="5" t="s">
        <v>284</v>
      </c>
      <c r="C1819" s="6" t="str">
        <f t="shared" si="28"/>
        <v>SUBCUENTA</v>
      </c>
    </row>
    <row r="1820" spans="1:3" x14ac:dyDescent="0.25">
      <c r="A1820" s="13">
        <v>513060</v>
      </c>
      <c r="B1820" s="5" t="s">
        <v>1190</v>
      </c>
      <c r="C1820" s="6" t="str">
        <f t="shared" si="28"/>
        <v>SUBCUENTA</v>
      </c>
    </row>
    <row r="1821" spans="1:3" x14ac:dyDescent="0.25">
      <c r="A1821" s="13">
        <v>513065</v>
      </c>
      <c r="B1821" s="5" t="s">
        <v>1191</v>
      </c>
      <c r="C1821" s="6" t="str">
        <f t="shared" si="28"/>
        <v>SUBCUENTA</v>
      </c>
    </row>
    <row r="1822" spans="1:3" x14ac:dyDescent="0.25">
      <c r="A1822" s="13">
        <v>513070</v>
      </c>
      <c r="B1822" s="5" t="s">
        <v>1192</v>
      </c>
      <c r="C1822" s="6" t="str">
        <f t="shared" si="28"/>
        <v>SUBCUENTA</v>
      </c>
    </row>
    <row r="1823" spans="1:3" x14ac:dyDescent="0.25">
      <c r="A1823" s="13">
        <v>513075</v>
      </c>
      <c r="B1823" s="5" t="s">
        <v>1193</v>
      </c>
      <c r="C1823" s="6" t="str">
        <f t="shared" si="28"/>
        <v>SUBCUENTA</v>
      </c>
    </row>
    <row r="1824" spans="1:3" x14ac:dyDescent="0.25">
      <c r="A1824" s="13">
        <v>513080</v>
      </c>
      <c r="B1824" s="5" t="s">
        <v>1194</v>
      </c>
      <c r="C1824" s="6" t="str">
        <f t="shared" si="28"/>
        <v>SUBCUENTA</v>
      </c>
    </row>
    <row r="1825" spans="1:3" x14ac:dyDescent="0.25">
      <c r="A1825" s="13">
        <v>513095</v>
      </c>
      <c r="B1825" s="5" t="s">
        <v>58</v>
      </c>
      <c r="C1825" s="6" t="str">
        <f t="shared" si="28"/>
        <v>SUBCUENTA</v>
      </c>
    </row>
    <row r="1826" spans="1:3" x14ac:dyDescent="0.25">
      <c r="A1826" s="13">
        <v>513099</v>
      </c>
      <c r="B1826" s="5" t="s">
        <v>51</v>
      </c>
      <c r="C1826" s="6" t="str">
        <f t="shared" si="28"/>
        <v>SUBCUENTA</v>
      </c>
    </row>
    <row r="1827" spans="1:3" x14ac:dyDescent="0.25">
      <c r="A1827" s="13">
        <v>5135</v>
      </c>
      <c r="B1827" s="5" t="s">
        <v>171</v>
      </c>
      <c r="C1827" s="6" t="str">
        <f t="shared" si="28"/>
        <v>CUENTA</v>
      </c>
    </row>
    <row r="1828" spans="1:3" x14ac:dyDescent="0.25">
      <c r="A1828" s="13">
        <v>513505</v>
      </c>
      <c r="B1828" s="5" t="s">
        <v>1195</v>
      </c>
      <c r="C1828" s="6" t="str">
        <f t="shared" si="28"/>
        <v>SUBCUENTA</v>
      </c>
    </row>
    <row r="1829" spans="1:3" x14ac:dyDescent="0.25">
      <c r="A1829" s="13">
        <v>513510</v>
      </c>
      <c r="B1829" s="5" t="s">
        <v>1196</v>
      </c>
      <c r="C1829" s="6" t="str">
        <f t="shared" si="28"/>
        <v>SUBCUENTA</v>
      </c>
    </row>
    <row r="1830" spans="1:3" x14ac:dyDescent="0.25">
      <c r="A1830" s="13">
        <v>513515</v>
      </c>
      <c r="B1830" s="5" t="s">
        <v>1059</v>
      </c>
      <c r="C1830" s="6" t="str">
        <f t="shared" si="28"/>
        <v>SUBCUENTA</v>
      </c>
    </row>
    <row r="1831" spans="1:3" x14ac:dyDescent="0.25">
      <c r="A1831" s="13">
        <v>513520</v>
      </c>
      <c r="B1831" s="5" t="s">
        <v>1197</v>
      </c>
      <c r="C1831" s="6" t="str">
        <f t="shared" ref="C1831:C1894" si="29">IF(LEN(A1831)=1,"CLASE",IF(LEN(A1831)=2,"GRUPO",IF(LEN(A1831)=4,"CUENTA",IF(LEN(A1831)=6,"SUBCUENTA",""))))</f>
        <v>SUBCUENTA</v>
      </c>
    </row>
    <row r="1832" spans="1:3" x14ac:dyDescent="0.25">
      <c r="A1832" s="13">
        <v>513525</v>
      </c>
      <c r="B1832" s="5" t="s">
        <v>625</v>
      </c>
      <c r="C1832" s="6" t="str">
        <f t="shared" si="29"/>
        <v>SUBCUENTA</v>
      </c>
    </row>
    <row r="1833" spans="1:3" x14ac:dyDescent="0.25">
      <c r="A1833" s="13">
        <v>513530</v>
      </c>
      <c r="B1833" s="5" t="s">
        <v>626</v>
      </c>
      <c r="C1833" s="6" t="str">
        <f t="shared" si="29"/>
        <v>SUBCUENTA</v>
      </c>
    </row>
    <row r="1834" spans="1:3" x14ac:dyDescent="0.25">
      <c r="A1834" s="13">
        <v>513535</v>
      </c>
      <c r="B1834" s="5" t="s">
        <v>1198</v>
      </c>
      <c r="C1834" s="6" t="str">
        <f t="shared" si="29"/>
        <v>SUBCUENTA</v>
      </c>
    </row>
    <row r="1835" spans="1:3" x14ac:dyDescent="0.25">
      <c r="A1835" s="13">
        <v>513540</v>
      </c>
      <c r="B1835" s="5" t="s">
        <v>1199</v>
      </c>
      <c r="C1835" s="6" t="str">
        <f t="shared" si="29"/>
        <v>SUBCUENTA</v>
      </c>
    </row>
    <row r="1836" spans="1:3" x14ac:dyDescent="0.25">
      <c r="A1836" s="13">
        <v>513545</v>
      </c>
      <c r="B1836" s="5" t="s">
        <v>1200</v>
      </c>
      <c r="C1836" s="6" t="str">
        <f t="shared" si="29"/>
        <v>SUBCUENTA</v>
      </c>
    </row>
    <row r="1837" spans="1:3" x14ac:dyDescent="0.25">
      <c r="A1837" s="13">
        <v>513550</v>
      </c>
      <c r="B1837" s="5" t="s">
        <v>1201</v>
      </c>
      <c r="C1837" s="6" t="str">
        <f t="shared" si="29"/>
        <v>SUBCUENTA</v>
      </c>
    </row>
    <row r="1838" spans="1:3" x14ac:dyDescent="0.25">
      <c r="A1838" s="13">
        <v>513555</v>
      </c>
      <c r="B1838" s="5" t="s">
        <v>1202</v>
      </c>
      <c r="C1838" s="6" t="str">
        <f t="shared" si="29"/>
        <v>SUBCUENTA</v>
      </c>
    </row>
    <row r="1839" spans="1:3" x14ac:dyDescent="0.25">
      <c r="A1839" s="13">
        <v>513595</v>
      </c>
      <c r="B1839" s="5" t="s">
        <v>58</v>
      </c>
      <c r="C1839" s="6" t="str">
        <f t="shared" si="29"/>
        <v>SUBCUENTA</v>
      </c>
    </row>
    <row r="1840" spans="1:3" x14ac:dyDescent="0.25">
      <c r="A1840" s="13">
        <v>513599</v>
      </c>
      <c r="B1840" s="5" t="s">
        <v>51</v>
      </c>
      <c r="C1840" s="6" t="str">
        <f t="shared" si="29"/>
        <v>SUBCUENTA</v>
      </c>
    </row>
    <row r="1841" spans="1:3" x14ac:dyDescent="0.25">
      <c r="A1841" s="13">
        <v>5140</v>
      </c>
      <c r="B1841" s="5" t="s">
        <v>501</v>
      </c>
      <c r="C1841" s="6" t="str">
        <f t="shared" si="29"/>
        <v>CUENTA</v>
      </c>
    </row>
    <row r="1842" spans="1:3" x14ac:dyDescent="0.25">
      <c r="A1842" s="13">
        <v>514005</v>
      </c>
      <c r="B1842" s="5" t="s">
        <v>1203</v>
      </c>
      <c r="C1842" s="6" t="str">
        <f t="shared" si="29"/>
        <v>SUBCUENTA</v>
      </c>
    </row>
    <row r="1843" spans="1:3" x14ac:dyDescent="0.25">
      <c r="A1843" s="13">
        <v>514010</v>
      </c>
      <c r="B1843" s="5" t="s">
        <v>1204</v>
      </c>
      <c r="C1843" s="6" t="str">
        <f t="shared" si="29"/>
        <v>SUBCUENTA</v>
      </c>
    </row>
    <row r="1844" spans="1:3" x14ac:dyDescent="0.25">
      <c r="A1844" s="13">
        <v>514015</v>
      </c>
      <c r="B1844" s="5" t="s">
        <v>1205</v>
      </c>
      <c r="C1844" s="6" t="str">
        <f t="shared" si="29"/>
        <v>SUBCUENTA</v>
      </c>
    </row>
    <row r="1845" spans="1:3" x14ac:dyDescent="0.25">
      <c r="A1845" s="13">
        <v>514020</v>
      </c>
      <c r="B1845" s="5" t="s">
        <v>1206</v>
      </c>
      <c r="C1845" s="6" t="str">
        <f t="shared" si="29"/>
        <v>SUBCUENTA</v>
      </c>
    </row>
    <row r="1846" spans="1:3" x14ac:dyDescent="0.25">
      <c r="A1846" s="13">
        <v>514025</v>
      </c>
      <c r="B1846" s="5" t="s">
        <v>1207</v>
      </c>
      <c r="C1846" s="6" t="str">
        <f t="shared" si="29"/>
        <v>SUBCUENTA</v>
      </c>
    </row>
    <row r="1847" spans="1:3" x14ac:dyDescent="0.25">
      <c r="A1847" s="13">
        <v>514095</v>
      </c>
      <c r="B1847" s="5" t="s">
        <v>58</v>
      </c>
      <c r="C1847" s="6" t="str">
        <f t="shared" si="29"/>
        <v>SUBCUENTA</v>
      </c>
    </row>
    <row r="1848" spans="1:3" x14ac:dyDescent="0.25">
      <c r="A1848" s="13">
        <v>514099</v>
      </c>
      <c r="B1848" s="5" t="s">
        <v>51</v>
      </c>
      <c r="C1848" s="6" t="str">
        <f t="shared" si="29"/>
        <v>SUBCUENTA</v>
      </c>
    </row>
    <row r="1849" spans="1:3" x14ac:dyDescent="0.25">
      <c r="A1849" s="13">
        <v>5145</v>
      </c>
      <c r="B1849" s="5" t="s">
        <v>1208</v>
      </c>
      <c r="C1849" s="6" t="str">
        <f t="shared" si="29"/>
        <v>CUENTA</v>
      </c>
    </row>
    <row r="1850" spans="1:3" x14ac:dyDescent="0.25">
      <c r="A1850" s="13">
        <v>514505</v>
      </c>
      <c r="B1850" s="5" t="s">
        <v>237</v>
      </c>
      <c r="C1850" s="6" t="str">
        <f t="shared" si="29"/>
        <v>SUBCUENTA</v>
      </c>
    </row>
    <row r="1851" spans="1:3" x14ac:dyDescent="0.25">
      <c r="A1851" s="13">
        <v>514510</v>
      </c>
      <c r="B1851" s="5" t="s">
        <v>269</v>
      </c>
      <c r="C1851" s="6" t="str">
        <f t="shared" si="29"/>
        <v>SUBCUENTA</v>
      </c>
    </row>
    <row r="1852" spans="1:3" x14ac:dyDescent="0.25">
      <c r="A1852" s="13">
        <v>514515</v>
      </c>
      <c r="B1852" s="5" t="s">
        <v>276</v>
      </c>
      <c r="C1852" s="6" t="str">
        <f t="shared" si="29"/>
        <v>SUBCUENTA</v>
      </c>
    </row>
    <row r="1853" spans="1:3" x14ac:dyDescent="0.25">
      <c r="A1853" s="13">
        <v>514520</v>
      </c>
      <c r="B1853" s="5" t="s">
        <v>277</v>
      </c>
      <c r="C1853" s="6" t="str">
        <f t="shared" si="29"/>
        <v>SUBCUENTA</v>
      </c>
    </row>
    <row r="1854" spans="1:3" x14ac:dyDescent="0.25">
      <c r="A1854" s="13">
        <v>514525</v>
      </c>
      <c r="B1854" s="5" t="s">
        <v>278</v>
      </c>
      <c r="C1854" s="6" t="str">
        <f t="shared" si="29"/>
        <v>SUBCUENTA</v>
      </c>
    </row>
    <row r="1855" spans="1:3" x14ac:dyDescent="0.25">
      <c r="A1855" s="13">
        <v>514530</v>
      </c>
      <c r="B1855" s="5" t="s">
        <v>279</v>
      </c>
      <c r="C1855" s="6" t="str">
        <f t="shared" si="29"/>
        <v>SUBCUENTA</v>
      </c>
    </row>
    <row r="1856" spans="1:3" x14ac:dyDescent="0.25">
      <c r="A1856" s="13">
        <v>514535</v>
      </c>
      <c r="B1856" s="5" t="s">
        <v>280</v>
      </c>
      <c r="C1856" s="6" t="str">
        <f t="shared" si="29"/>
        <v>SUBCUENTA</v>
      </c>
    </row>
    <row r="1857" spans="1:3" x14ac:dyDescent="0.25">
      <c r="A1857" s="13">
        <v>514540</v>
      </c>
      <c r="B1857" s="5" t="s">
        <v>281</v>
      </c>
      <c r="C1857" s="6" t="str">
        <f t="shared" si="29"/>
        <v>SUBCUENTA</v>
      </c>
    </row>
    <row r="1858" spans="1:3" x14ac:dyDescent="0.25">
      <c r="A1858" s="13">
        <v>514545</v>
      </c>
      <c r="B1858" s="5" t="s">
        <v>282</v>
      </c>
      <c r="C1858" s="6" t="str">
        <f t="shared" si="29"/>
        <v>SUBCUENTA</v>
      </c>
    </row>
    <row r="1859" spans="1:3" x14ac:dyDescent="0.25">
      <c r="A1859" s="13">
        <v>514550</v>
      </c>
      <c r="B1859" s="5" t="s">
        <v>283</v>
      </c>
      <c r="C1859" s="6" t="str">
        <f t="shared" si="29"/>
        <v>SUBCUENTA</v>
      </c>
    </row>
    <row r="1860" spans="1:3" x14ac:dyDescent="0.25">
      <c r="A1860" s="13">
        <v>514555</v>
      </c>
      <c r="B1860" s="5" t="s">
        <v>284</v>
      </c>
      <c r="C1860" s="6" t="str">
        <f t="shared" si="29"/>
        <v>SUBCUENTA</v>
      </c>
    </row>
    <row r="1861" spans="1:3" x14ac:dyDescent="0.25">
      <c r="A1861" s="13">
        <v>514560</v>
      </c>
      <c r="B1861" s="5" t="s">
        <v>270</v>
      </c>
      <c r="C1861" s="6" t="str">
        <f t="shared" si="29"/>
        <v>SUBCUENTA</v>
      </c>
    </row>
    <row r="1862" spans="1:3" x14ac:dyDescent="0.25">
      <c r="A1862" s="13">
        <v>514565</v>
      </c>
      <c r="B1862" s="5" t="s">
        <v>366</v>
      </c>
      <c r="C1862" s="6" t="str">
        <f t="shared" si="29"/>
        <v>SUBCUENTA</v>
      </c>
    </row>
    <row r="1863" spans="1:3" x14ac:dyDescent="0.25">
      <c r="A1863" s="13">
        <v>514570</v>
      </c>
      <c r="B1863" s="5" t="s">
        <v>271</v>
      </c>
      <c r="C1863" s="6" t="str">
        <f t="shared" si="29"/>
        <v>SUBCUENTA</v>
      </c>
    </row>
    <row r="1864" spans="1:3" x14ac:dyDescent="0.25">
      <c r="A1864" s="13">
        <v>514599</v>
      </c>
      <c r="B1864" s="5" t="s">
        <v>51</v>
      </c>
      <c r="C1864" s="6" t="str">
        <f t="shared" si="29"/>
        <v>SUBCUENTA</v>
      </c>
    </row>
    <row r="1865" spans="1:3" x14ac:dyDescent="0.25">
      <c r="A1865" s="13">
        <v>5150</v>
      </c>
      <c r="B1865" s="5" t="s">
        <v>1209</v>
      </c>
      <c r="C1865" s="6" t="str">
        <f t="shared" si="29"/>
        <v>CUENTA</v>
      </c>
    </row>
    <row r="1866" spans="1:3" x14ac:dyDescent="0.25">
      <c r="A1866" s="13">
        <v>515005</v>
      </c>
      <c r="B1866" s="5" t="s">
        <v>1210</v>
      </c>
      <c r="C1866" s="6" t="str">
        <f t="shared" si="29"/>
        <v>SUBCUENTA</v>
      </c>
    </row>
    <row r="1867" spans="1:3" x14ac:dyDescent="0.25">
      <c r="A1867" s="13">
        <v>515010</v>
      </c>
      <c r="B1867" s="5" t="s">
        <v>1211</v>
      </c>
      <c r="C1867" s="6" t="str">
        <f t="shared" si="29"/>
        <v>SUBCUENTA</v>
      </c>
    </row>
    <row r="1868" spans="1:3" x14ac:dyDescent="0.25">
      <c r="A1868" s="13">
        <v>515015</v>
      </c>
      <c r="B1868" s="5" t="s">
        <v>1212</v>
      </c>
      <c r="C1868" s="6" t="str">
        <f t="shared" si="29"/>
        <v>SUBCUENTA</v>
      </c>
    </row>
    <row r="1869" spans="1:3" x14ac:dyDescent="0.25">
      <c r="A1869" s="13">
        <v>515095</v>
      </c>
      <c r="B1869" s="5" t="s">
        <v>58</v>
      </c>
      <c r="C1869" s="6" t="str">
        <f t="shared" si="29"/>
        <v>SUBCUENTA</v>
      </c>
    </row>
    <row r="1870" spans="1:3" x14ac:dyDescent="0.25">
      <c r="A1870" s="13">
        <v>515099</v>
      </c>
      <c r="B1870" s="5" t="s">
        <v>51</v>
      </c>
      <c r="C1870" s="6" t="str">
        <f t="shared" si="29"/>
        <v>SUBCUENTA</v>
      </c>
    </row>
    <row r="1871" spans="1:3" x14ac:dyDescent="0.25">
      <c r="A1871" s="13">
        <v>5155</v>
      </c>
      <c r="B1871" s="5" t="s">
        <v>508</v>
      </c>
      <c r="C1871" s="6" t="str">
        <f t="shared" si="29"/>
        <v>CUENTA</v>
      </c>
    </row>
    <row r="1872" spans="1:3" x14ac:dyDescent="0.25">
      <c r="A1872" s="13">
        <v>515505</v>
      </c>
      <c r="B1872" s="5" t="s">
        <v>1213</v>
      </c>
      <c r="C1872" s="6" t="str">
        <f t="shared" si="29"/>
        <v>SUBCUENTA</v>
      </c>
    </row>
    <row r="1873" spans="1:3" x14ac:dyDescent="0.25">
      <c r="A1873" s="13">
        <v>515510</v>
      </c>
      <c r="B1873" s="5" t="s">
        <v>1214</v>
      </c>
      <c r="C1873" s="6" t="str">
        <f t="shared" si="29"/>
        <v>SUBCUENTA</v>
      </c>
    </row>
    <row r="1874" spans="1:3" x14ac:dyDescent="0.25">
      <c r="A1874" s="13">
        <v>515515</v>
      </c>
      <c r="B1874" s="5" t="s">
        <v>1215</v>
      </c>
      <c r="C1874" s="6" t="str">
        <f t="shared" si="29"/>
        <v>SUBCUENTA</v>
      </c>
    </row>
    <row r="1875" spans="1:3" x14ac:dyDescent="0.25">
      <c r="A1875" s="13">
        <v>515520</v>
      </c>
      <c r="B1875" s="5" t="s">
        <v>1216</v>
      </c>
      <c r="C1875" s="6" t="str">
        <f t="shared" si="29"/>
        <v>SUBCUENTA</v>
      </c>
    </row>
    <row r="1876" spans="1:3" x14ac:dyDescent="0.25">
      <c r="A1876" s="13">
        <v>515525</v>
      </c>
      <c r="B1876" s="5" t="s">
        <v>1217</v>
      </c>
      <c r="C1876" s="6" t="str">
        <f t="shared" si="29"/>
        <v>SUBCUENTA</v>
      </c>
    </row>
    <row r="1877" spans="1:3" x14ac:dyDescent="0.25">
      <c r="A1877" s="13">
        <v>515595</v>
      </c>
      <c r="B1877" s="5" t="s">
        <v>58</v>
      </c>
      <c r="C1877" s="6" t="str">
        <f t="shared" si="29"/>
        <v>SUBCUENTA</v>
      </c>
    </row>
    <row r="1878" spans="1:3" x14ac:dyDescent="0.25">
      <c r="A1878" s="13">
        <v>515599</v>
      </c>
      <c r="B1878" s="5" t="s">
        <v>51</v>
      </c>
      <c r="C1878" s="6" t="str">
        <f t="shared" si="29"/>
        <v>SUBCUENTA</v>
      </c>
    </row>
    <row r="1879" spans="1:3" x14ac:dyDescent="0.25">
      <c r="A1879" s="13">
        <v>5160</v>
      </c>
      <c r="B1879" s="5" t="s">
        <v>1218</v>
      </c>
      <c r="C1879" s="6" t="str">
        <f t="shared" si="29"/>
        <v>CUENTA</v>
      </c>
    </row>
    <row r="1880" spans="1:3" x14ac:dyDescent="0.25">
      <c r="A1880" s="13">
        <v>516005</v>
      </c>
      <c r="B1880" s="5" t="s">
        <v>269</v>
      </c>
      <c r="C1880" s="6" t="str">
        <f t="shared" si="29"/>
        <v>SUBCUENTA</v>
      </c>
    </row>
    <row r="1881" spans="1:3" x14ac:dyDescent="0.25">
      <c r="A1881" s="13">
        <v>516010</v>
      </c>
      <c r="B1881" s="5" t="s">
        <v>276</v>
      </c>
      <c r="C1881" s="6" t="str">
        <f t="shared" si="29"/>
        <v>SUBCUENTA</v>
      </c>
    </row>
    <row r="1882" spans="1:3" x14ac:dyDescent="0.25">
      <c r="A1882" s="13">
        <v>516015</v>
      </c>
      <c r="B1882" s="5" t="s">
        <v>277</v>
      </c>
      <c r="C1882" s="6" t="str">
        <f t="shared" si="29"/>
        <v>SUBCUENTA</v>
      </c>
    </row>
    <row r="1883" spans="1:3" x14ac:dyDescent="0.25">
      <c r="A1883" s="13">
        <v>516020</v>
      </c>
      <c r="B1883" s="5" t="s">
        <v>278</v>
      </c>
      <c r="C1883" s="6" t="str">
        <f t="shared" si="29"/>
        <v>SUBCUENTA</v>
      </c>
    </row>
    <row r="1884" spans="1:3" x14ac:dyDescent="0.25">
      <c r="A1884" s="13">
        <v>516025</v>
      </c>
      <c r="B1884" s="5" t="s">
        <v>311</v>
      </c>
      <c r="C1884" s="6" t="str">
        <f t="shared" si="29"/>
        <v>SUBCUENTA</v>
      </c>
    </row>
    <row r="1885" spans="1:3" x14ac:dyDescent="0.25">
      <c r="A1885" s="13">
        <v>516030</v>
      </c>
      <c r="B1885" s="5" t="s">
        <v>280</v>
      </c>
      <c r="C1885" s="6" t="str">
        <f t="shared" si="29"/>
        <v>SUBCUENTA</v>
      </c>
    </row>
    <row r="1886" spans="1:3" x14ac:dyDescent="0.25">
      <c r="A1886" s="13">
        <v>516035</v>
      </c>
      <c r="B1886" s="5" t="s">
        <v>281</v>
      </c>
      <c r="C1886" s="6" t="str">
        <f t="shared" si="29"/>
        <v>SUBCUENTA</v>
      </c>
    </row>
    <row r="1887" spans="1:3" x14ac:dyDescent="0.25">
      <c r="A1887" s="13">
        <v>516040</v>
      </c>
      <c r="B1887" s="5" t="s">
        <v>282</v>
      </c>
      <c r="C1887" s="6" t="str">
        <f t="shared" si="29"/>
        <v>SUBCUENTA</v>
      </c>
    </row>
    <row r="1888" spans="1:3" x14ac:dyDescent="0.25">
      <c r="A1888" s="13">
        <v>516045</v>
      </c>
      <c r="B1888" s="5" t="s">
        <v>283</v>
      </c>
      <c r="C1888" s="6" t="str">
        <f t="shared" si="29"/>
        <v>SUBCUENTA</v>
      </c>
    </row>
    <row r="1889" spans="1:3" x14ac:dyDescent="0.25">
      <c r="A1889" s="13">
        <v>516050</v>
      </c>
      <c r="B1889" s="5" t="s">
        <v>284</v>
      </c>
      <c r="C1889" s="6" t="str">
        <f t="shared" si="29"/>
        <v>SUBCUENTA</v>
      </c>
    </row>
    <row r="1890" spans="1:3" x14ac:dyDescent="0.25">
      <c r="A1890" s="13">
        <v>516055</v>
      </c>
      <c r="B1890" s="5" t="s">
        <v>391</v>
      </c>
      <c r="C1890" s="6" t="str">
        <f t="shared" si="29"/>
        <v>SUBCUENTA</v>
      </c>
    </row>
    <row r="1891" spans="1:3" x14ac:dyDescent="0.25">
      <c r="A1891" s="13">
        <v>516060</v>
      </c>
      <c r="B1891" s="5" t="s">
        <v>366</v>
      </c>
      <c r="C1891" s="6" t="str">
        <f t="shared" si="29"/>
        <v>SUBCUENTA</v>
      </c>
    </row>
    <row r="1892" spans="1:3" x14ac:dyDescent="0.25">
      <c r="A1892" s="13">
        <v>516099</v>
      </c>
      <c r="B1892" s="5" t="s">
        <v>51</v>
      </c>
      <c r="C1892" s="6" t="str">
        <f t="shared" si="29"/>
        <v>SUBCUENTA</v>
      </c>
    </row>
    <row r="1893" spans="1:3" x14ac:dyDescent="0.25">
      <c r="A1893" s="13">
        <v>5165</v>
      </c>
      <c r="B1893" s="5" t="s">
        <v>1219</v>
      </c>
      <c r="C1893" s="6" t="str">
        <f t="shared" si="29"/>
        <v>CUENTA</v>
      </c>
    </row>
    <row r="1894" spans="1:3" x14ac:dyDescent="0.25">
      <c r="A1894" s="13">
        <v>516505</v>
      </c>
      <c r="B1894" s="5" t="s">
        <v>271</v>
      </c>
      <c r="C1894" s="6" t="str">
        <f t="shared" si="29"/>
        <v>SUBCUENTA</v>
      </c>
    </row>
    <row r="1895" spans="1:3" x14ac:dyDescent="0.25">
      <c r="A1895" s="13">
        <v>516510</v>
      </c>
      <c r="B1895" s="5" t="s">
        <v>392</v>
      </c>
      <c r="C1895" s="6" t="str">
        <f t="shared" ref="C1895:C1958" si="30">IF(LEN(A1895)=1,"CLASE",IF(LEN(A1895)=2,"GRUPO",IF(LEN(A1895)=4,"CUENTA",IF(LEN(A1895)=6,"SUBCUENTA",""))))</f>
        <v>SUBCUENTA</v>
      </c>
    </row>
    <row r="1896" spans="1:3" x14ac:dyDescent="0.25">
      <c r="A1896" s="13">
        <v>516515</v>
      </c>
      <c r="B1896" s="5" t="s">
        <v>420</v>
      </c>
      <c r="C1896" s="6" t="str">
        <f t="shared" si="30"/>
        <v>SUBCUENTA</v>
      </c>
    </row>
    <row r="1897" spans="1:3" x14ac:dyDescent="0.25">
      <c r="A1897" s="13">
        <v>516595</v>
      </c>
      <c r="B1897" s="5" t="s">
        <v>63</v>
      </c>
      <c r="C1897" s="6" t="str">
        <f t="shared" si="30"/>
        <v>SUBCUENTA</v>
      </c>
    </row>
    <row r="1898" spans="1:3" x14ac:dyDescent="0.25">
      <c r="A1898" s="13">
        <v>516599</v>
      </c>
      <c r="B1898" s="5" t="s">
        <v>51</v>
      </c>
      <c r="C1898" s="6" t="str">
        <f t="shared" si="30"/>
        <v>SUBCUENTA</v>
      </c>
    </row>
    <row r="1899" spans="1:3" x14ac:dyDescent="0.25">
      <c r="A1899" s="13">
        <v>5195</v>
      </c>
      <c r="B1899" s="5" t="s">
        <v>451</v>
      </c>
      <c r="C1899" s="6" t="str">
        <f t="shared" si="30"/>
        <v>CUENTA</v>
      </c>
    </row>
    <row r="1900" spans="1:3" x14ac:dyDescent="0.25">
      <c r="A1900" s="13">
        <v>519505</v>
      </c>
      <c r="B1900" s="5" t="s">
        <v>169</v>
      </c>
      <c r="C1900" s="6" t="str">
        <f t="shared" si="30"/>
        <v>SUBCUENTA</v>
      </c>
    </row>
    <row r="1901" spans="1:3" x14ac:dyDescent="0.25">
      <c r="A1901" s="13">
        <v>519510</v>
      </c>
      <c r="B1901" s="5" t="s">
        <v>502</v>
      </c>
      <c r="C1901" s="6" t="str">
        <f t="shared" si="30"/>
        <v>SUBCUENTA</v>
      </c>
    </row>
    <row r="1902" spans="1:3" x14ac:dyDescent="0.25">
      <c r="A1902" s="13">
        <v>519515</v>
      </c>
      <c r="B1902" s="5" t="s">
        <v>1220</v>
      </c>
      <c r="C1902" s="6" t="str">
        <f t="shared" si="30"/>
        <v>SUBCUENTA</v>
      </c>
    </row>
    <row r="1903" spans="1:3" x14ac:dyDescent="0.25">
      <c r="A1903" s="13">
        <v>519520</v>
      </c>
      <c r="B1903" s="5" t="s">
        <v>509</v>
      </c>
      <c r="C1903" s="6" t="str">
        <f t="shared" si="30"/>
        <v>SUBCUENTA</v>
      </c>
    </row>
    <row r="1904" spans="1:3" x14ac:dyDescent="0.25">
      <c r="A1904" s="13">
        <v>519525</v>
      </c>
      <c r="B1904" s="5" t="s">
        <v>431</v>
      </c>
      <c r="C1904" s="6" t="str">
        <f t="shared" si="30"/>
        <v>SUBCUENTA</v>
      </c>
    </row>
    <row r="1905" spans="1:3" x14ac:dyDescent="0.25">
      <c r="A1905" s="13">
        <v>519530</v>
      </c>
      <c r="B1905" s="5" t="s">
        <v>1125</v>
      </c>
      <c r="C1905" s="6" t="str">
        <f t="shared" si="30"/>
        <v>SUBCUENTA</v>
      </c>
    </row>
    <row r="1906" spans="1:3" x14ac:dyDescent="0.25">
      <c r="A1906" s="13">
        <v>519535</v>
      </c>
      <c r="B1906" s="5" t="s">
        <v>241</v>
      </c>
      <c r="C1906" s="6" t="str">
        <f t="shared" si="30"/>
        <v>SUBCUENTA</v>
      </c>
    </row>
    <row r="1907" spans="1:3" x14ac:dyDescent="0.25">
      <c r="A1907" s="14"/>
      <c r="B1907" s="7"/>
      <c r="C1907" s="6" t="str">
        <f t="shared" si="30"/>
        <v/>
      </c>
    </row>
    <row r="1908" spans="1:3" x14ac:dyDescent="0.25">
      <c r="A1908" s="13">
        <v>519540</v>
      </c>
      <c r="B1908" s="5" t="s">
        <v>253</v>
      </c>
      <c r="C1908" s="6" t="str">
        <f t="shared" si="30"/>
        <v>SUBCUENTA</v>
      </c>
    </row>
    <row r="1909" spans="1:3" x14ac:dyDescent="0.25">
      <c r="A1909" s="13">
        <v>519545</v>
      </c>
      <c r="B1909" s="5" t="s">
        <v>1221</v>
      </c>
      <c r="C1909" s="6" t="str">
        <f t="shared" si="30"/>
        <v>SUBCUENTA</v>
      </c>
    </row>
    <row r="1910" spans="1:3" x14ac:dyDescent="0.25">
      <c r="A1910" s="13">
        <v>519550</v>
      </c>
      <c r="B1910" s="5" t="s">
        <v>457</v>
      </c>
      <c r="C1910" s="6" t="str">
        <f t="shared" si="30"/>
        <v>SUBCUENTA</v>
      </c>
    </row>
    <row r="1911" spans="1:3" x14ac:dyDescent="0.25">
      <c r="A1911" s="13">
        <v>519555</v>
      </c>
      <c r="B1911" s="5" t="s">
        <v>1222</v>
      </c>
      <c r="C1911" s="6" t="str">
        <f t="shared" si="30"/>
        <v>SUBCUENTA</v>
      </c>
    </row>
    <row r="1912" spans="1:3" x14ac:dyDescent="0.25">
      <c r="A1912" s="13">
        <v>519560</v>
      </c>
      <c r="B1912" s="5" t="s">
        <v>1223</v>
      </c>
      <c r="C1912" s="6" t="str">
        <f t="shared" si="30"/>
        <v>SUBCUENTA</v>
      </c>
    </row>
    <row r="1913" spans="1:3" x14ac:dyDescent="0.25">
      <c r="A1913" s="13">
        <v>519565</v>
      </c>
      <c r="B1913" s="5" t="s">
        <v>1224</v>
      </c>
      <c r="C1913" s="6" t="str">
        <f t="shared" si="30"/>
        <v>SUBCUENTA</v>
      </c>
    </row>
    <row r="1914" spans="1:3" x14ac:dyDescent="0.25">
      <c r="A1914" s="13">
        <v>519570</v>
      </c>
      <c r="B1914" s="5" t="s">
        <v>1225</v>
      </c>
      <c r="C1914" s="6" t="str">
        <f t="shared" si="30"/>
        <v>SUBCUENTA</v>
      </c>
    </row>
    <row r="1915" spans="1:3" x14ac:dyDescent="0.25">
      <c r="A1915" s="13">
        <v>519575</v>
      </c>
      <c r="B1915" s="5" t="s">
        <v>1226</v>
      </c>
      <c r="C1915" s="6" t="str">
        <f t="shared" si="30"/>
        <v>SUBCUENTA</v>
      </c>
    </row>
    <row r="1916" spans="1:3" x14ac:dyDescent="0.25">
      <c r="A1916" s="13">
        <v>519595</v>
      </c>
      <c r="B1916" s="5" t="s">
        <v>58</v>
      </c>
      <c r="C1916" s="6" t="str">
        <f t="shared" si="30"/>
        <v>SUBCUENTA</v>
      </c>
    </row>
    <row r="1917" spans="1:3" x14ac:dyDescent="0.25">
      <c r="A1917" s="13">
        <v>519599</v>
      </c>
      <c r="B1917" s="5" t="s">
        <v>51</v>
      </c>
      <c r="C1917" s="6" t="str">
        <f t="shared" si="30"/>
        <v>SUBCUENTA</v>
      </c>
    </row>
    <row r="1918" spans="1:3" x14ac:dyDescent="0.25">
      <c r="A1918" s="13">
        <v>5199</v>
      </c>
      <c r="B1918" s="5" t="s">
        <v>114</v>
      </c>
      <c r="C1918" s="6" t="str">
        <f t="shared" si="30"/>
        <v>CUENTA</v>
      </c>
    </row>
    <row r="1919" spans="1:3" x14ac:dyDescent="0.25">
      <c r="A1919" s="13">
        <v>519905</v>
      </c>
      <c r="B1919" s="5" t="s">
        <v>35</v>
      </c>
      <c r="C1919" s="6" t="str">
        <f t="shared" si="30"/>
        <v>SUBCUENTA</v>
      </c>
    </row>
    <row r="1920" spans="1:3" x14ac:dyDescent="0.25">
      <c r="A1920" s="13">
        <v>519910</v>
      </c>
      <c r="B1920" s="5" t="s">
        <v>116</v>
      </c>
      <c r="C1920" s="6" t="str">
        <f t="shared" si="30"/>
        <v>SUBCUENTA</v>
      </c>
    </row>
    <row r="1921" spans="1:3" x14ac:dyDescent="0.25">
      <c r="A1921" s="13">
        <v>519915</v>
      </c>
      <c r="B1921" s="5" t="s">
        <v>1227</v>
      </c>
      <c r="C1921" s="6" t="str">
        <f t="shared" si="30"/>
        <v>SUBCUENTA</v>
      </c>
    </row>
    <row r="1922" spans="1:3" x14ac:dyDescent="0.25">
      <c r="A1922" s="13">
        <v>519995</v>
      </c>
      <c r="B1922" s="5" t="s">
        <v>447</v>
      </c>
      <c r="C1922" s="6" t="str">
        <f t="shared" si="30"/>
        <v>SUBCUENTA</v>
      </c>
    </row>
    <row r="1923" spans="1:3" x14ac:dyDescent="0.25">
      <c r="A1923" s="13">
        <v>519999</v>
      </c>
      <c r="B1923" s="5" t="s">
        <v>51</v>
      </c>
      <c r="C1923" s="6" t="str">
        <f t="shared" si="30"/>
        <v>SUBCUENTA</v>
      </c>
    </row>
    <row r="1924" spans="1:3" x14ac:dyDescent="0.25">
      <c r="A1924" s="13">
        <v>52</v>
      </c>
      <c r="B1924" s="5" t="s">
        <v>1228</v>
      </c>
      <c r="C1924" s="6" t="str">
        <f t="shared" si="30"/>
        <v>GRUPO</v>
      </c>
    </row>
    <row r="1925" spans="1:3" x14ac:dyDescent="0.25">
      <c r="A1925" s="13">
        <v>5205</v>
      </c>
      <c r="B1925" s="5" t="s">
        <v>1154</v>
      </c>
      <c r="C1925" s="6" t="str">
        <f t="shared" si="30"/>
        <v>CUENTA</v>
      </c>
    </row>
    <row r="1926" spans="1:3" x14ac:dyDescent="0.25">
      <c r="A1926" s="13">
        <v>520503</v>
      </c>
      <c r="B1926" s="5" t="s">
        <v>1155</v>
      </c>
      <c r="C1926" s="6" t="str">
        <f t="shared" si="30"/>
        <v>SUBCUENTA</v>
      </c>
    </row>
    <row r="1927" spans="1:3" x14ac:dyDescent="0.25">
      <c r="A1927" s="13">
        <v>520506</v>
      </c>
      <c r="B1927" s="5" t="s">
        <v>1156</v>
      </c>
      <c r="C1927" s="6" t="str">
        <f t="shared" si="30"/>
        <v>SUBCUENTA</v>
      </c>
    </row>
    <row r="1928" spans="1:3" x14ac:dyDescent="0.25">
      <c r="A1928" s="13">
        <v>520512</v>
      </c>
      <c r="B1928" s="5" t="s">
        <v>1157</v>
      </c>
      <c r="C1928" s="6" t="str">
        <f t="shared" si="30"/>
        <v>SUBCUENTA</v>
      </c>
    </row>
    <row r="1929" spans="1:3" x14ac:dyDescent="0.25">
      <c r="A1929" s="13">
        <v>520515</v>
      </c>
      <c r="B1929" s="5" t="s">
        <v>1158</v>
      </c>
      <c r="C1929" s="6" t="str">
        <f t="shared" si="30"/>
        <v>SUBCUENTA</v>
      </c>
    </row>
    <row r="1930" spans="1:3" x14ac:dyDescent="0.25">
      <c r="A1930" s="13">
        <v>520518</v>
      </c>
      <c r="B1930" s="5" t="s">
        <v>169</v>
      </c>
      <c r="C1930" s="6" t="str">
        <f t="shared" si="30"/>
        <v>SUBCUENTA</v>
      </c>
    </row>
    <row r="1931" spans="1:3" x14ac:dyDescent="0.25">
      <c r="A1931" s="13">
        <v>520521</v>
      </c>
      <c r="B1931" s="5" t="s">
        <v>619</v>
      </c>
      <c r="C1931" s="6" t="str">
        <f t="shared" si="30"/>
        <v>SUBCUENTA</v>
      </c>
    </row>
    <row r="1932" spans="1:3" x14ac:dyDescent="0.25">
      <c r="A1932" s="13">
        <v>520524</v>
      </c>
      <c r="B1932" s="5" t="s">
        <v>1159</v>
      </c>
      <c r="C1932" s="6" t="str">
        <f t="shared" si="30"/>
        <v>SUBCUENTA</v>
      </c>
    </row>
    <row r="1933" spans="1:3" x14ac:dyDescent="0.25">
      <c r="A1933" s="13">
        <v>520527</v>
      </c>
      <c r="B1933" s="5" t="s">
        <v>1160</v>
      </c>
      <c r="C1933" s="6" t="str">
        <f t="shared" si="30"/>
        <v>SUBCUENTA</v>
      </c>
    </row>
    <row r="1934" spans="1:3" x14ac:dyDescent="0.25">
      <c r="A1934" s="13">
        <v>520530</v>
      </c>
      <c r="B1934" s="5" t="s">
        <v>617</v>
      </c>
      <c r="C1934" s="6" t="str">
        <f t="shared" si="30"/>
        <v>SUBCUENTA</v>
      </c>
    </row>
    <row r="1935" spans="1:3" x14ac:dyDescent="0.25">
      <c r="A1935" s="13">
        <v>520533</v>
      </c>
      <c r="B1935" s="5" t="s">
        <v>596</v>
      </c>
      <c r="C1935" s="6" t="str">
        <f t="shared" si="30"/>
        <v>SUBCUENTA</v>
      </c>
    </row>
    <row r="1936" spans="1:3" x14ac:dyDescent="0.25">
      <c r="A1936" s="13">
        <v>520536</v>
      </c>
      <c r="B1936" s="5" t="s">
        <v>598</v>
      </c>
      <c r="C1936" s="6" t="str">
        <f t="shared" si="30"/>
        <v>SUBCUENTA</v>
      </c>
    </row>
    <row r="1937" spans="1:3" x14ac:dyDescent="0.25">
      <c r="A1937" s="13">
        <v>520539</v>
      </c>
      <c r="B1937" s="5" t="s">
        <v>618</v>
      </c>
      <c r="C1937" s="6" t="str">
        <f t="shared" si="30"/>
        <v>SUBCUENTA</v>
      </c>
    </row>
    <row r="1938" spans="1:3" x14ac:dyDescent="0.25">
      <c r="A1938" s="13">
        <v>520542</v>
      </c>
      <c r="B1938" s="5" t="s">
        <v>1161</v>
      </c>
      <c r="C1938" s="6" t="str">
        <f t="shared" si="30"/>
        <v>SUBCUENTA</v>
      </c>
    </row>
    <row r="1939" spans="1:3" x14ac:dyDescent="0.25">
      <c r="A1939" s="13">
        <v>520545</v>
      </c>
      <c r="B1939" s="5" t="s">
        <v>604</v>
      </c>
      <c r="C1939" s="6" t="str">
        <f t="shared" si="30"/>
        <v>SUBCUENTA</v>
      </c>
    </row>
    <row r="1940" spans="1:3" x14ac:dyDescent="0.25">
      <c r="A1940" s="13">
        <v>520548</v>
      </c>
      <c r="B1940" s="5" t="s">
        <v>605</v>
      </c>
      <c r="C1940" s="6" t="str">
        <f t="shared" si="30"/>
        <v>SUBCUENTA</v>
      </c>
    </row>
    <row r="1941" spans="1:3" x14ac:dyDescent="0.25">
      <c r="A1941" s="13">
        <v>520551</v>
      </c>
      <c r="B1941" s="5" t="s">
        <v>251</v>
      </c>
      <c r="C1941" s="6" t="str">
        <f t="shared" si="30"/>
        <v>SUBCUENTA</v>
      </c>
    </row>
    <row r="1942" spans="1:3" x14ac:dyDescent="0.25">
      <c r="A1942" s="13">
        <v>520554</v>
      </c>
      <c r="B1942" s="5" t="s">
        <v>507</v>
      </c>
      <c r="C1942" s="6" t="str">
        <f t="shared" si="30"/>
        <v>SUBCUENTA</v>
      </c>
    </row>
    <row r="1943" spans="1:3" x14ac:dyDescent="0.25">
      <c r="A1943" s="13">
        <v>520557</v>
      </c>
      <c r="B1943" s="5" t="s">
        <v>608</v>
      </c>
      <c r="C1943" s="6" t="str">
        <f t="shared" si="30"/>
        <v>SUBCUENTA</v>
      </c>
    </row>
    <row r="1944" spans="1:3" x14ac:dyDescent="0.25">
      <c r="A1944" s="13">
        <v>520558</v>
      </c>
      <c r="B1944" s="5" t="s">
        <v>1162</v>
      </c>
      <c r="C1944" s="6" t="str">
        <f t="shared" si="30"/>
        <v>SUBCUENTA</v>
      </c>
    </row>
    <row r="1945" spans="1:3" x14ac:dyDescent="0.25">
      <c r="A1945" s="13">
        <v>520559</v>
      </c>
      <c r="B1945" s="5" t="s">
        <v>621</v>
      </c>
      <c r="C1945" s="6" t="str">
        <f t="shared" si="30"/>
        <v>SUBCUENTA</v>
      </c>
    </row>
    <row r="1946" spans="1:3" x14ac:dyDescent="0.25">
      <c r="A1946" s="13">
        <v>520560</v>
      </c>
      <c r="B1946" s="5" t="s">
        <v>610</v>
      </c>
      <c r="C1946" s="6" t="str">
        <f t="shared" si="30"/>
        <v>SUBCUENTA</v>
      </c>
    </row>
    <row r="1947" spans="1:3" x14ac:dyDescent="0.25">
      <c r="A1947" s="13">
        <v>520563</v>
      </c>
      <c r="B1947" s="5" t="s">
        <v>1163</v>
      </c>
      <c r="C1947" s="6" t="str">
        <f t="shared" si="30"/>
        <v>SUBCUENTA</v>
      </c>
    </row>
    <row r="1948" spans="1:3" x14ac:dyDescent="0.25">
      <c r="A1948" s="13">
        <v>520566</v>
      </c>
      <c r="B1948" s="5" t="s">
        <v>1164</v>
      </c>
      <c r="C1948" s="6" t="str">
        <f t="shared" si="30"/>
        <v>SUBCUENTA</v>
      </c>
    </row>
    <row r="1949" spans="1:3" x14ac:dyDescent="0.25">
      <c r="A1949" s="13">
        <v>520569</v>
      </c>
      <c r="B1949" s="5" t="s">
        <v>1165</v>
      </c>
      <c r="C1949" s="6" t="str">
        <f t="shared" si="30"/>
        <v>SUBCUENTA</v>
      </c>
    </row>
    <row r="1950" spans="1:3" x14ac:dyDescent="0.25">
      <c r="A1950" s="13">
        <v>520572</v>
      </c>
      <c r="B1950" s="5" t="s">
        <v>1166</v>
      </c>
      <c r="C1950" s="6" t="str">
        <f t="shared" si="30"/>
        <v>SUBCUENTA</v>
      </c>
    </row>
    <row r="1951" spans="1:3" x14ac:dyDescent="0.25">
      <c r="A1951" s="13">
        <v>520575</v>
      </c>
      <c r="B1951" s="5" t="s">
        <v>1167</v>
      </c>
      <c r="C1951" s="6" t="str">
        <f t="shared" si="30"/>
        <v>SUBCUENTA</v>
      </c>
    </row>
    <row r="1952" spans="1:3" x14ac:dyDescent="0.25">
      <c r="A1952" s="13">
        <v>520578</v>
      </c>
      <c r="B1952" s="5" t="s">
        <v>1168</v>
      </c>
      <c r="C1952" s="6" t="str">
        <f t="shared" si="30"/>
        <v>SUBCUENTA</v>
      </c>
    </row>
    <row r="1953" spans="1:3" x14ac:dyDescent="0.25">
      <c r="A1953" s="13">
        <v>520581</v>
      </c>
      <c r="B1953" s="5" t="s">
        <v>1169</v>
      </c>
      <c r="C1953" s="6" t="str">
        <f t="shared" si="30"/>
        <v>SUBCUENTA</v>
      </c>
    </row>
    <row r="1954" spans="1:3" x14ac:dyDescent="0.25">
      <c r="A1954" s="13">
        <v>520584</v>
      </c>
      <c r="B1954" s="5" t="s">
        <v>1170</v>
      </c>
      <c r="C1954" s="6" t="str">
        <f t="shared" si="30"/>
        <v>SUBCUENTA</v>
      </c>
    </row>
    <row r="1955" spans="1:3" x14ac:dyDescent="0.25">
      <c r="A1955" s="13">
        <v>520595</v>
      </c>
      <c r="B1955" s="5" t="s">
        <v>58</v>
      </c>
      <c r="C1955" s="6" t="str">
        <f t="shared" si="30"/>
        <v>SUBCUENTA</v>
      </c>
    </row>
    <row r="1956" spans="1:3" x14ac:dyDescent="0.25">
      <c r="A1956" s="13">
        <v>520599</v>
      </c>
      <c r="B1956" s="5" t="s">
        <v>51</v>
      </c>
      <c r="C1956" s="6" t="str">
        <f t="shared" si="30"/>
        <v>SUBCUENTA</v>
      </c>
    </row>
    <row r="1957" spans="1:3" x14ac:dyDescent="0.25">
      <c r="A1957" s="13">
        <v>5210</v>
      </c>
      <c r="B1957" s="5" t="s">
        <v>170</v>
      </c>
      <c r="C1957" s="6" t="str">
        <f t="shared" si="30"/>
        <v>CUENTA</v>
      </c>
    </row>
    <row r="1958" spans="1:3" x14ac:dyDescent="0.25">
      <c r="A1958" s="13">
        <v>521005</v>
      </c>
      <c r="B1958" s="5" t="s">
        <v>1171</v>
      </c>
      <c r="C1958" s="6" t="str">
        <f t="shared" si="30"/>
        <v>SUBCUENTA</v>
      </c>
    </row>
    <row r="1959" spans="1:3" x14ac:dyDescent="0.25">
      <c r="A1959" s="13">
        <v>521010</v>
      </c>
      <c r="B1959" s="5" t="s">
        <v>1229</v>
      </c>
      <c r="C1959" s="6" t="str">
        <f t="shared" ref="C1959:C2022" si="31">IF(LEN(A1959)=1,"CLASE",IF(LEN(A1959)=2,"GRUPO",IF(LEN(A1959)=4,"CUENTA",IF(LEN(A1959)=6,"SUBCUENTA",""))))</f>
        <v>SUBCUENTA</v>
      </c>
    </row>
    <row r="1960" spans="1:3" x14ac:dyDescent="0.25">
      <c r="A1960" s="13">
        <v>521015</v>
      </c>
      <c r="B1960" s="5" t="s">
        <v>1173</v>
      </c>
      <c r="C1960" s="6" t="str">
        <f t="shared" si="31"/>
        <v>SUBCUENTA</v>
      </c>
    </row>
    <row r="1961" spans="1:3" x14ac:dyDescent="0.25">
      <c r="A1961" s="13">
        <v>521020</v>
      </c>
      <c r="B1961" s="5" t="s">
        <v>1174</v>
      </c>
      <c r="C1961" s="6" t="str">
        <f t="shared" si="31"/>
        <v>SUBCUENTA</v>
      </c>
    </row>
    <row r="1962" spans="1:3" x14ac:dyDescent="0.25">
      <c r="A1962" s="13">
        <v>521025</v>
      </c>
      <c r="B1962" s="5" t="s">
        <v>1175</v>
      </c>
      <c r="C1962" s="6" t="str">
        <f t="shared" si="31"/>
        <v>SUBCUENTA</v>
      </c>
    </row>
    <row r="1963" spans="1:3" x14ac:dyDescent="0.25">
      <c r="A1963" s="13">
        <v>521030</v>
      </c>
      <c r="B1963" s="5" t="s">
        <v>1176</v>
      </c>
      <c r="C1963" s="6" t="str">
        <f t="shared" si="31"/>
        <v>SUBCUENTA</v>
      </c>
    </row>
    <row r="1964" spans="1:3" x14ac:dyDescent="0.25">
      <c r="A1964" s="13">
        <v>521035</v>
      </c>
      <c r="B1964" s="5" t="s">
        <v>1177</v>
      </c>
      <c r="C1964" s="6" t="str">
        <f t="shared" si="31"/>
        <v>SUBCUENTA</v>
      </c>
    </row>
    <row r="1965" spans="1:3" x14ac:dyDescent="0.25">
      <c r="A1965" s="13">
        <v>521095</v>
      </c>
      <c r="B1965" s="5" t="s">
        <v>58</v>
      </c>
      <c r="C1965" s="6" t="str">
        <f t="shared" si="31"/>
        <v>SUBCUENTA</v>
      </c>
    </row>
    <row r="1966" spans="1:3" x14ac:dyDescent="0.25">
      <c r="A1966" s="13">
        <v>521099</v>
      </c>
      <c r="B1966" s="5" t="s">
        <v>51</v>
      </c>
      <c r="C1966" s="6" t="str">
        <f t="shared" si="31"/>
        <v>SUBCUENTA</v>
      </c>
    </row>
    <row r="1967" spans="1:3" x14ac:dyDescent="0.25">
      <c r="A1967" s="13">
        <v>5215</v>
      </c>
      <c r="B1967" s="5" t="s">
        <v>1178</v>
      </c>
      <c r="C1967" s="6" t="str">
        <f t="shared" si="31"/>
        <v>CUENTA</v>
      </c>
    </row>
    <row r="1968" spans="1:3" x14ac:dyDescent="0.25">
      <c r="A1968" s="13">
        <v>521505</v>
      </c>
      <c r="B1968" s="5" t="s">
        <v>1179</v>
      </c>
      <c r="C1968" s="6" t="str">
        <f t="shared" si="31"/>
        <v>SUBCUENTA</v>
      </c>
    </row>
    <row r="1969" spans="1:3" x14ac:dyDescent="0.25">
      <c r="A1969" s="13">
        <v>521510</v>
      </c>
      <c r="B1969" s="5" t="s">
        <v>1180</v>
      </c>
      <c r="C1969" s="6" t="str">
        <f t="shared" si="31"/>
        <v>SUBCUENTA</v>
      </c>
    </row>
    <row r="1970" spans="1:3" x14ac:dyDescent="0.25">
      <c r="A1970" s="13">
        <v>521515</v>
      </c>
      <c r="B1970" s="5" t="s">
        <v>556</v>
      </c>
      <c r="C1970" s="6" t="str">
        <f t="shared" si="31"/>
        <v>SUBCUENTA</v>
      </c>
    </row>
    <row r="1971" spans="1:3" x14ac:dyDescent="0.25">
      <c r="A1971" s="13">
        <v>521520</v>
      </c>
      <c r="B1971" s="5" t="s">
        <v>558</v>
      </c>
      <c r="C1971" s="6" t="str">
        <f t="shared" si="31"/>
        <v>SUBCUENTA</v>
      </c>
    </row>
    <row r="1972" spans="1:3" x14ac:dyDescent="0.25">
      <c r="A1972" s="13">
        <v>521525</v>
      </c>
      <c r="B1972" s="5" t="s">
        <v>560</v>
      </c>
      <c r="C1972" s="6" t="str">
        <f t="shared" si="31"/>
        <v>SUBCUENTA</v>
      </c>
    </row>
    <row r="1973" spans="1:3" x14ac:dyDescent="0.25">
      <c r="A1973" s="13">
        <v>521530</v>
      </c>
      <c r="B1973" s="5" t="s">
        <v>561</v>
      </c>
      <c r="C1973" s="6" t="str">
        <f t="shared" si="31"/>
        <v>SUBCUENTA</v>
      </c>
    </row>
    <row r="1974" spans="1:3" x14ac:dyDescent="0.25">
      <c r="A1974" s="13">
        <v>521535</v>
      </c>
      <c r="B1974" s="5" t="s">
        <v>563</v>
      </c>
      <c r="C1974" s="6" t="str">
        <f t="shared" si="31"/>
        <v>SUBCUENTA</v>
      </c>
    </row>
    <row r="1975" spans="1:3" x14ac:dyDescent="0.25">
      <c r="A1975" s="13">
        <v>521540</v>
      </c>
      <c r="B1975" s="5" t="s">
        <v>565</v>
      </c>
      <c r="C1975" s="6" t="str">
        <f t="shared" si="31"/>
        <v>SUBCUENTA</v>
      </c>
    </row>
    <row r="1976" spans="1:3" x14ac:dyDescent="0.25">
      <c r="A1976" s="13">
        <v>521545</v>
      </c>
      <c r="B1976" s="5" t="s">
        <v>566</v>
      </c>
      <c r="C1976" s="6" t="str">
        <f t="shared" si="31"/>
        <v>SUBCUENTA</v>
      </c>
    </row>
    <row r="1977" spans="1:3" x14ac:dyDescent="0.25">
      <c r="A1977" s="13">
        <v>521550</v>
      </c>
      <c r="B1977" s="5" t="s">
        <v>577</v>
      </c>
      <c r="C1977" s="6" t="str">
        <f t="shared" si="31"/>
        <v>SUBCUENTA</v>
      </c>
    </row>
    <row r="1978" spans="1:3" x14ac:dyDescent="0.25">
      <c r="A1978" s="13">
        <v>521555</v>
      </c>
      <c r="B1978" s="5" t="s">
        <v>1230</v>
      </c>
      <c r="C1978" s="6" t="str">
        <f t="shared" si="31"/>
        <v>SUBCUENTA</v>
      </c>
    </row>
    <row r="1979" spans="1:3" x14ac:dyDescent="0.25">
      <c r="A1979" s="13">
        <v>521560</v>
      </c>
      <c r="B1979" s="5" t="s">
        <v>1231</v>
      </c>
      <c r="C1979" s="6" t="str">
        <f t="shared" si="31"/>
        <v>SUBCUENTA</v>
      </c>
    </row>
    <row r="1980" spans="1:3" x14ac:dyDescent="0.25">
      <c r="A1980" s="13">
        <v>521565</v>
      </c>
      <c r="B1980" s="5" t="s">
        <v>1232</v>
      </c>
      <c r="C1980" s="6" t="str">
        <f t="shared" si="31"/>
        <v>SUBCUENTA</v>
      </c>
    </row>
    <row r="1981" spans="1:3" x14ac:dyDescent="0.25">
      <c r="A1981" s="13">
        <v>521570</v>
      </c>
      <c r="B1981" s="5" t="s">
        <v>1181</v>
      </c>
      <c r="C1981" s="6" t="str">
        <f t="shared" si="31"/>
        <v>SUBCUENTA</v>
      </c>
    </row>
    <row r="1982" spans="1:3" x14ac:dyDescent="0.25">
      <c r="A1982" s="13">
        <v>521595</v>
      </c>
      <c r="B1982" s="5" t="s">
        <v>58</v>
      </c>
      <c r="C1982" s="6" t="str">
        <f t="shared" si="31"/>
        <v>SUBCUENTA</v>
      </c>
    </row>
    <row r="1983" spans="1:3" x14ac:dyDescent="0.25">
      <c r="A1983" s="13">
        <v>521599</v>
      </c>
      <c r="B1983" s="5" t="s">
        <v>51</v>
      </c>
      <c r="C1983" s="6" t="str">
        <f t="shared" si="31"/>
        <v>SUBCUENTA</v>
      </c>
    </row>
    <row r="1984" spans="1:3" x14ac:dyDescent="0.25">
      <c r="A1984" s="13">
        <v>5220</v>
      </c>
      <c r="B1984" s="5" t="s">
        <v>172</v>
      </c>
      <c r="C1984" s="6" t="str">
        <f t="shared" si="31"/>
        <v>CUENTA</v>
      </c>
    </row>
    <row r="1985" spans="1:3" x14ac:dyDescent="0.25">
      <c r="A1985" s="13">
        <v>522005</v>
      </c>
      <c r="B1985" s="5" t="s">
        <v>237</v>
      </c>
      <c r="C1985" s="6" t="str">
        <f t="shared" si="31"/>
        <v>SUBCUENTA</v>
      </c>
    </row>
    <row r="1986" spans="1:3" x14ac:dyDescent="0.25">
      <c r="A1986" s="13">
        <v>522010</v>
      </c>
      <c r="B1986" s="5" t="s">
        <v>269</v>
      </c>
      <c r="C1986" s="6" t="str">
        <f t="shared" si="31"/>
        <v>SUBCUENTA</v>
      </c>
    </row>
    <row r="1987" spans="1:3" x14ac:dyDescent="0.25">
      <c r="A1987" s="13">
        <v>522015</v>
      </c>
      <c r="B1987" s="5" t="s">
        <v>276</v>
      </c>
      <c r="C1987" s="6" t="str">
        <f t="shared" si="31"/>
        <v>SUBCUENTA</v>
      </c>
    </row>
    <row r="1988" spans="1:3" x14ac:dyDescent="0.25">
      <c r="A1988" s="13">
        <v>522020</v>
      </c>
      <c r="B1988" s="5" t="s">
        <v>277</v>
      </c>
      <c r="C1988" s="6" t="str">
        <f t="shared" si="31"/>
        <v>SUBCUENTA</v>
      </c>
    </row>
    <row r="1989" spans="1:3" x14ac:dyDescent="0.25">
      <c r="A1989" s="13">
        <v>522025</v>
      </c>
      <c r="B1989" s="5" t="s">
        <v>278</v>
      </c>
      <c r="C1989" s="6" t="str">
        <f t="shared" si="31"/>
        <v>SUBCUENTA</v>
      </c>
    </row>
    <row r="1990" spans="1:3" x14ac:dyDescent="0.25">
      <c r="A1990" s="13">
        <v>522030</v>
      </c>
      <c r="B1990" s="5" t="s">
        <v>311</v>
      </c>
      <c r="C1990" s="6" t="str">
        <f t="shared" si="31"/>
        <v>SUBCUENTA</v>
      </c>
    </row>
    <row r="1991" spans="1:3" x14ac:dyDescent="0.25">
      <c r="A1991" s="13">
        <v>522035</v>
      </c>
      <c r="B1991" s="5" t="s">
        <v>280</v>
      </c>
      <c r="C1991" s="6" t="str">
        <f t="shared" si="31"/>
        <v>SUBCUENTA</v>
      </c>
    </row>
    <row r="1992" spans="1:3" x14ac:dyDescent="0.25">
      <c r="A1992" s="13">
        <v>522040</v>
      </c>
      <c r="B1992" s="5" t="s">
        <v>281</v>
      </c>
      <c r="C1992" s="6" t="str">
        <f t="shared" si="31"/>
        <v>SUBCUENTA</v>
      </c>
    </row>
    <row r="1993" spans="1:3" x14ac:dyDescent="0.25">
      <c r="A1993" s="13">
        <v>522045</v>
      </c>
      <c r="B1993" s="5" t="s">
        <v>282</v>
      </c>
      <c r="C1993" s="6" t="str">
        <f t="shared" si="31"/>
        <v>SUBCUENTA</v>
      </c>
    </row>
    <row r="1994" spans="1:3" x14ac:dyDescent="0.25">
      <c r="A1994" s="13">
        <v>522050</v>
      </c>
      <c r="B1994" s="5" t="s">
        <v>283</v>
      </c>
      <c r="C1994" s="6" t="str">
        <f t="shared" si="31"/>
        <v>SUBCUENTA</v>
      </c>
    </row>
    <row r="1995" spans="1:3" x14ac:dyDescent="0.25">
      <c r="A1995" s="13">
        <v>522055</v>
      </c>
      <c r="B1995" s="5" t="s">
        <v>284</v>
      </c>
      <c r="C1995" s="6" t="str">
        <f t="shared" si="31"/>
        <v>SUBCUENTA</v>
      </c>
    </row>
    <row r="1996" spans="1:3" x14ac:dyDescent="0.25">
      <c r="A1996" s="13">
        <v>522060</v>
      </c>
      <c r="B1996" s="5" t="s">
        <v>270</v>
      </c>
      <c r="C1996" s="6" t="str">
        <f t="shared" si="31"/>
        <v>SUBCUENTA</v>
      </c>
    </row>
    <row r="1997" spans="1:3" x14ac:dyDescent="0.25">
      <c r="A1997" s="13">
        <v>522065</v>
      </c>
      <c r="B1997" s="5" t="s">
        <v>375</v>
      </c>
      <c r="C1997" s="6" t="str">
        <f t="shared" si="31"/>
        <v>SUBCUENTA</v>
      </c>
    </row>
    <row r="1998" spans="1:3" x14ac:dyDescent="0.25">
      <c r="A1998" s="13">
        <v>522070</v>
      </c>
      <c r="B1998" s="5" t="s">
        <v>234</v>
      </c>
      <c r="C1998" s="6" t="str">
        <f t="shared" si="31"/>
        <v>SUBCUENTA</v>
      </c>
    </row>
    <row r="1999" spans="1:3" x14ac:dyDescent="0.25">
      <c r="A1999" s="13">
        <v>522095</v>
      </c>
      <c r="B1999" s="5" t="s">
        <v>58</v>
      </c>
      <c r="C1999" s="6" t="str">
        <f t="shared" si="31"/>
        <v>SUBCUENTA</v>
      </c>
    </row>
    <row r="2000" spans="1:3" x14ac:dyDescent="0.25">
      <c r="A2000" s="13">
        <v>522099</v>
      </c>
      <c r="B2000" s="5" t="s">
        <v>51</v>
      </c>
      <c r="C2000" s="6" t="str">
        <f t="shared" si="31"/>
        <v>SUBCUENTA</v>
      </c>
    </row>
    <row r="2001" spans="1:3" x14ac:dyDescent="0.25">
      <c r="A2001" s="13">
        <v>5225</v>
      </c>
      <c r="B2001" s="5" t="s">
        <v>427</v>
      </c>
      <c r="C2001" s="6" t="str">
        <f t="shared" si="31"/>
        <v>CUENTA</v>
      </c>
    </row>
    <row r="2002" spans="1:3" x14ac:dyDescent="0.25">
      <c r="A2002" s="13">
        <v>522505</v>
      </c>
      <c r="B2002" s="5" t="s">
        <v>182</v>
      </c>
      <c r="C2002" s="6" t="str">
        <f t="shared" si="31"/>
        <v>SUBCUENTA</v>
      </c>
    </row>
    <row r="2003" spans="1:3" x14ac:dyDescent="0.25">
      <c r="A2003" s="13">
        <v>522510</v>
      </c>
      <c r="B2003" s="5" t="s">
        <v>1182</v>
      </c>
      <c r="C2003" s="6" t="str">
        <f t="shared" si="31"/>
        <v>SUBCUENTA</v>
      </c>
    </row>
    <row r="2004" spans="1:3" x14ac:dyDescent="0.25">
      <c r="A2004" s="13">
        <v>522599</v>
      </c>
      <c r="B2004" s="5" t="s">
        <v>51</v>
      </c>
      <c r="C2004" s="6" t="str">
        <f t="shared" si="31"/>
        <v>SUBCUENTA</v>
      </c>
    </row>
    <row r="2005" spans="1:3" x14ac:dyDescent="0.25">
      <c r="A2005" s="13">
        <v>5230</v>
      </c>
      <c r="B2005" s="5" t="s">
        <v>507</v>
      </c>
      <c r="C2005" s="6" t="str">
        <f t="shared" si="31"/>
        <v>CUENTA</v>
      </c>
    </row>
    <row r="2006" spans="1:3" x14ac:dyDescent="0.25">
      <c r="A2006" s="13">
        <v>523005</v>
      </c>
      <c r="B2006" s="5" t="s">
        <v>1183</v>
      </c>
      <c r="C2006" s="6" t="str">
        <f t="shared" si="31"/>
        <v>SUBCUENTA</v>
      </c>
    </row>
    <row r="2007" spans="1:3" x14ac:dyDescent="0.25">
      <c r="A2007" s="13">
        <v>523010</v>
      </c>
      <c r="B2007" s="5" t="s">
        <v>1184</v>
      </c>
      <c r="C2007" s="6" t="str">
        <f t="shared" si="31"/>
        <v>SUBCUENTA</v>
      </c>
    </row>
    <row r="2008" spans="1:3" x14ac:dyDescent="0.25">
      <c r="A2008" s="13">
        <v>523015</v>
      </c>
      <c r="B2008" s="5" t="s">
        <v>1185</v>
      </c>
      <c r="C2008" s="6" t="str">
        <f t="shared" si="31"/>
        <v>SUBCUENTA</v>
      </c>
    </row>
    <row r="2009" spans="1:3" x14ac:dyDescent="0.25">
      <c r="A2009" s="13">
        <v>523020</v>
      </c>
      <c r="B2009" s="5" t="s">
        <v>1186</v>
      </c>
      <c r="C2009" s="6" t="str">
        <f t="shared" si="31"/>
        <v>SUBCUENTA</v>
      </c>
    </row>
    <row r="2010" spans="1:3" x14ac:dyDescent="0.25">
      <c r="A2010" s="13">
        <v>523025</v>
      </c>
      <c r="B2010" s="5" t="s">
        <v>1187</v>
      </c>
      <c r="C2010" s="6" t="str">
        <f t="shared" si="31"/>
        <v>SUBCUENTA</v>
      </c>
    </row>
    <row r="2011" spans="1:3" x14ac:dyDescent="0.25">
      <c r="A2011" s="13">
        <v>523030</v>
      </c>
      <c r="B2011" s="5" t="s">
        <v>1188</v>
      </c>
      <c r="C2011" s="6" t="str">
        <f t="shared" si="31"/>
        <v>SUBCUENTA</v>
      </c>
    </row>
    <row r="2012" spans="1:3" x14ac:dyDescent="0.25">
      <c r="A2012" s="13">
        <v>523035</v>
      </c>
      <c r="B2012" s="5" t="s">
        <v>1189</v>
      </c>
      <c r="C2012" s="6" t="str">
        <f t="shared" si="31"/>
        <v>SUBCUENTA</v>
      </c>
    </row>
    <row r="2013" spans="1:3" x14ac:dyDescent="0.25">
      <c r="A2013" s="13">
        <v>523040</v>
      </c>
      <c r="B2013" s="5" t="s">
        <v>281</v>
      </c>
      <c r="C2013" s="6" t="str">
        <f t="shared" si="31"/>
        <v>SUBCUENTA</v>
      </c>
    </row>
    <row r="2014" spans="1:3" x14ac:dyDescent="0.25">
      <c r="A2014" s="13">
        <v>523045</v>
      </c>
      <c r="B2014" s="5" t="s">
        <v>282</v>
      </c>
      <c r="C2014" s="6" t="str">
        <f t="shared" si="31"/>
        <v>SUBCUENTA</v>
      </c>
    </row>
    <row r="2015" spans="1:3" x14ac:dyDescent="0.25">
      <c r="A2015" s="13">
        <v>523050</v>
      </c>
      <c r="B2015" s="5" t="s">
        <v>283</v>
      </c>
      <c r="C2015" s="6" t="str">
        <f t="shared" si="31"/>
        <v>SUBCUENTA</v>
      </c>
    </row>
    <row r="2016" spans="1:3" x14ac:dyDescent="0.25">
      <c r="A2016" s="13">
        <v>523055</v>
      </c>
      <c r="B2016" s="5" t="s">
        <v>284</v>
      </c>
      <c r="C2016" s="6" t="str">
        <f t="shared" si="31"/>
        <v>SUBCUENTA</v>
      </c>
    </row>
    <row r="2017" spans="1:3" x14ac:dyDescent="0.25">
      <c r="A2017" s="13">
        <v>523060</v>
      </c>
      <c r="B2017" s="5" t="s">
        <v>1190</v>
      </c>
      <c r="C2017" s="6" t="str">
        <f t="shared" si="31"/>
        <v>SUBCUENTA</v>
      </c>
    </row>
    <row r="2018" spans="1:3" x14ac:dyDescent="0.25">
      <c r="A2018" s="13">
        <v>523065</v>
      </c>
      <c r="B2018" s="5" t="s">
        <v>1191</v>
      </c>
      <c r="C2018" s="6" t="str">
        <f t="shared" si="31"/>
        <v>SUBCUENTA</v>
      </c>
    </row>
    <row r="2019" spans="1:3" x14ac:dyDescent="0.25">
      <c r="A2019" s="13">
        <v>523070</v>
      </c>
      <c r="B2019" s="5" t="s">
        <v>1192</v>
      </c>
      <c r="C2019" s="6" t="str">
        <f t="shared" si="31"/>
        <v>SUBCUENTA</v>
      </c>
    </row>
    <row r="2020" spans="1:3" x14ac:dyDescent="0.25">
      <c r="A2020" s="13">
        <v>523075</v>
      </c>
      <c r="B2020" s="5" t="s">
        <v>1193</v>
      </c>
      <c r="C2020" s="6" t="str">
        <f t="shared" si="31"/>
        <v>SUBCUENTA</v>
      </c>
    </row>
    <row r="2021" spans="1:3" x14ac:dyDescent="0.25">
      <c r="A2021" s="13">
        <v>523080</v>
      </c>
      <c r="B2021" s="5" t="s">
        <v>1194</v>
      </c>
      <c r="C2021" s="6" t="str">
        <f t="shared" si="31"/>
        <v>SUBCUENTA</v>
      </c>
    </row>
    <row r="2022" spans="1:3" x14ac:dyDescent="0.25">
      <c r="A2022" s="13">
        <v>523095</v>
      </c>
      <c r="B2022" s="5" t="s">
        <v>58</v>
      </c>
      <c r="C2022" s="6" t="str">
        <f t="shared" si="31"/>
        <v>SUBCUENTA</v>
      </c>
    </row>
    <row r="2023" spans="1:3" x14ac:dyDescent="0.25">
      <c r="A2023" s="13">
        <v>523099</v>
      </c>
      <c r="B2023" s="5" t="s">
        <v>51</v>
      </c>
      <c r="C2023" s="6" t="str">
        <f t="shared" ref="C2023:C2086" si="32">IF(LEN(A2023)=1,"CLASE",IF(LEN(A2023)=2,"GRUPO",IF(LEN(A2023)=4,"CUENTA",IF(LEN(A2023)=6,"SUBCUENTA",""))))</f>
        <v>SUBCUENTA</v>
      </c>
    </row>
    <row r="2024" spans="1:3" x14ac:dyDescent="0.25">
      <c r="A2024" s="13">
        <v>5235</v>
      </c>
      <c r="B2024" s="5" t="s">
        <v>171</v>
      </c>
      <c r="C2024" s="6" t="str">
        <f t="shared" si="32"/>
        <v>CUENTA</v>
      </c>
    </row>
    <row r="2025" spans="1:3" x14ac:dyDescent="0.25">
      <c r="A2025" s="13">
        <v>523505</v>
      </c>
      <c r="B2025" s="5" t="s">
        <v>1195</v>
      </c>
      <c r="C2025" s="6" t="str">
        <f t="shared" si="32"/>
        <v>SUBCUENTA</v>
      </c>
    </row>
    <row r="2026" spans="1:3" x14ac:dyDescent="0.25">
      <c r="A2026" s="13">
        <v>523510</v>
      </c>
      <c r="B2026" s="5" t="s">
        <v>1196</v>
      </c>
      <c r="C2026" s="6" t="str">
        <f t="shared" si="32"/>
        <v>SUBCUENTA</v>
      </c>
    </row>
    <row r="2027" spans="1:3" x14ac:dyDescent="0.25">
      <c r="A2027" s="13">
        <v>523515</v>
      </c>
      <c r="B2027" s="5" t="s">
        <v>1059</v>
      </c>
      <c r="C2027" s="6" t="str">
        <f t="shared" si="32"/>
        <v>SUBCUENTA</v>
      </c>
    </row>
    <row r="2028" spans="1:3" x14ac:dyDescent="0.25">
      <c r="A2028" s="13">
        <v>523520</v>
      </c>
      <c r="B2028" s="5" t="s">
        <v>1197</v>
      </c>
      <c r="C2028" s="6" t="str">
        <f t="shared" si="32"/>
        <v>SUBCUENTA</v>
      </c>
    </row>
    <row r="2029" spans="1:3" x14ac:dyDescent="0.25">
      <c r="A2029" s="13">
        <v>523525</v>
      </c>
      <c r="B2029" s="5" t="s">
        <v>625</v>
      </c>
      <c r="C2029" s="6" t="str">
        <f t="shared" si="32"/>
        <v>SUBCUENTA</v>
      </c>
    </row>
    <row r="2030" spans="1:3" x14ac:dyDescent="0.25">
      <c r="A2030" s="13">
        <v>523530</v>
      </c>
      <c r="B2030" s="5" t="s">
        <v>626</v>
      </c>
      <c r="C2030" s="6" t="str">
        <f t="shared" si="32"/>
        <v>SUBCUENTA</v>
      </c>
    </row>
    <row r="2031" spans="1:3" x14ac:dyDescent="0.25">
      <c r="A2031" s="13">
        <v>523535</v>
      </c>
      <c r="B2031" s="5" t="s">
        <v>1198</v>
      </c>
      <c r="C2031" s="6" t="str">
        <f t="shared" si="32"/>
        <v>SUBCUENTA</v>
      </c>
    </row>
    <row r="2032" spans="1:3" x14ac:dyDescent="0.25">
      <c r="A2032" s="13">
        <v>523540</v>
      </c>
      <c r="B2032" s="5" t="s">
        <v>1199</v>
      </c>
      <c r="C2032" s="6" t="str">
        <f t="shared" si="32"/>
        <v>SUBCUENTA</v>
      </c>
    </row>
    <row r="2033" spans="1:3" x14ac:dyDescent="0.25">
      <c r="A2033" s="13">
        <v>523545</v>
      </c>
      <c r="B2033" s="5" t="s">
        <v>1200</v>
      </c>
      <c r="C2033" s="6" t="str">
        <f t="shared" si="32"/>
        <v>SUBCUENTA</v>
      </c>
    </row>
    <row r="2034" spans="1:3" x14ac:dyDescent="0.25">
      <c r="A2034" s="13">
        <v>523550</v>
      </c>
      <c r="B2034" s="5" t="s">
        <v>1201</v>
      </c>
      <c r="C2034" s="6" t="str">
        <f t="shared" si="32"/>
        <v>SUBCUENTA</v>
      </c>
    </row>
    <row r="2035" spans="1:3" x14ac:dyDescent="0.25">
      <c r="A2035" s="13">
        <v>523555</v>
      </c>
      <c r="B2035" s="5" t="s">
        <v>1202</v>
      </c>
      <c r="C2035" s="6" t="str">
        <f t="shared" si="32"/>
        <v>SUBCUENTA</v>
      </c>
    </row>
    <row r="2036" spans="1:3" x14ac:dyDescent="0.25">
      <c r="A2036" s="13">
        <v>523560</v>
      </c>
      <c r="B2036" s="5" t="s">
        <v>1233</v>
      </c>
      <c r="C2036" s="6" t="str">
        <f t="shared" si="32"/>
        <v>SUBCUENTA</v>
      </c>
    </row>
    <row r="2037" spans="1:3" x14ac:dyDescent="0.25">
      <c r="A2037" s="13">
        <v>523595</v>
      </c>
      <c r="B2037" s="5" t="s">
        <v>58</v>
      </c>
      <c r="C2037" s="6" t="str">
        <f t="shared" si="32"/>
        <v>SUBCUENTA</v>
      </c>
    </row>
    <row r="2038" spans="1:3" x14ac:dyDescent="0.25">
      <c r="A2038" s="13">
        <v>523599</v>
      </c>
      <c r="B2038" s="5" t="s">
        <v>51</v>
      </c>
      <c r="C2038" s="6" t="str">
        <f t="shared" si="32"/>
        <v>SUBCUENTA</v>
      </c>
    </row>
    <row r="2039" spans="1:3" x14ac:dyDescent="0.25">
      <c r="A2039" s="13">
        <v>5240</v>
      </c>
      <c r="B2039" s="5" t="s">
        <v>501</v>
      </c>
      <c r="C2039" s="6" t="str">
        <f t="shared" si="32"/>
        <v>CUENTA</v>
      </c>
    </row>
    <row r="2040" spans="1:3" x14ac:dyDescent="0.25">
      <c r="A2040" s="13">
        <v>524005</v>
      </c>
      <c r="B2040" s="5" t="s">
        <v>1203</v>
      </c>
      <c r="C2040" s="6" t="str">
        <f t="shared" si="32"/>
        <v>SUBCUENTA</v>
      </c>
    </row>
    <row r="2041" spans="1:3" x14ac:dyDescent="0.25">
      <c r="A2041" s="13">
        <v>524010</v>
      </c>
      <c r="B2041" s="5" t="s">
        <v>1204</v>
      </c>
      <c r="C2041" s="6" t="str">
        <f t="shared" si="32"/>
        <v>SUBCUENTA</v>
      </c>
    </row>
    <row r="2042" spans="1:3" x14ac:dyDescent="0.25">
      <c r="A2042" s="13">
        <v>524015</v>
      </c>
      <c r="B2042" s="5" t="s">
        <v>1205</v>
      </c>
      <c r="C2042" s="6" t="str">
        <f t="shared" si="32"/>
        <v>SUBCUENTA</v>
      </c>
    </row>
    <row r="2043" spans="1:3" x14ac:dyDescent="0.25">
      <c r="A2043" s="13">
        <v>524020</v>
      </c>
      <c r="B2043" s="5" t="s">
        <v>1206</v>
      </c>
      <c r="C2043" s="6" t="str">
        <f t="shared" si="32"/>
        <v>SUBCUENTA</v>
      </c>
    </row>
    <row r="2044" spans="1:3" x14ac:dyDescent="0.25">
      <c r="A2044" s="13">
        <v>524025</v>
      </c>
      <c r="B2044" s="5" t="s">
        <v>1207</v>
      </c>
      <c r="C2044" s="6" t="str">
        <f t="shared" si="32"/>
        <v>SUBCUENTA</v>
      </c>
    </row>
    <row r="2045" spans="1:3" x14ac:dyDescent="0.25">
      <c r="A2045" s="13">
        <v>524095</v>
      </c>
      <c r="B2045" s="5" t="s">
        <v>58</v>
      </c>
      <c r="C2045" s="6" t="str">
        <f t="shared" si="32"/>
        <v>SUBCUENTA</v>
      </c>
    </row>
    <row r="2046" spans="1:3" x14ac:dyDescent="0.25">
      <c r="A2046" s="13">
        <v>524099</v>
      </c>
      <c r="B2046" s="5" t="s">
        <v>51</v>
      </c>
      <c r="C2046" s="6" t="str">
        <f t="shared" si="32"/>
        <v>SUBCUENTA</v>
      </c>
    </row>
    <row r="2047" spans="1:3" x14ac:dyDescent="0.25">
      <c r="A2047" s="13">
        <v>5245</v>
      </c>
      <c r="B2047" s="5" t="s">
        <v>1208</v>
      </c>
      <c r="C2047" s="6" t="str">
        <f t="shared" si="32"/>
        <v>CUENTA</v>
      </c>
    </row>
    <row r="2048" spans="1:3" x14ac:dyDescent="0.25">
      <c r="A2048" s="13">
        <v>524505</v>
      </c>
      <c r="B2048" s="5" t="s">
        <v>237</v>
      </c>
      <c r="C2048" s="6" t="str">
        <f t="shared" si="32"/>
        <v>SUBCUENTA</v>
      </c>
    </row>
    <row r="2049" spans="1:3" x14ac:dyDescent="0.25">
      <c r="A2049" s="13">
        <v>524510</v>
      </c>
      <c r="B2049" s="5" t="s">
        <v>269</v>
      </c>
      <c r="C2049" s="6" t="str">
        <f t="shared" si="32"/>
        <v>SUBCUENTA</v>
      </c>
    </row>
    <row r="2050" spans="1:3" x14ac:dyDescent="0.25">
      <c r="A2050" s="13">
        <v>524515</v>
      </c>
      <c r="B2050" s="5" t="s">
        <v>276</v>
      </c>
      <c r="C2050" s="6" t="str">
        <f t="shared" si="32"/>
        <v>SUBCUENTA</v>
      </c>
    </row>
    <row r="2051" spans="1:3" x14ac:dyDescent="0.25">
      <c r="A2051" s="13">
        <v>524520</v>
      </c>
      <c r="B2051" s="5" t="s">
        <v>277</v>
      </c>
      <c r="C2051" s="6" t="str">
        <f t="shared" si="32"/>
        <v>SUBCUENTA</v>
      </c>
    </row>
    <row r="2052" spans="1:3" x14ac:dyDescent="0.25">
      <c r="A2052" s="13">
        <v>524525</v>
      </c>
      <c r="B2052" s="5" t="s">
        <v>278</v>
      </c>
      <c r="C2052" s="6" t="str">
        <f t="shared" si="32"/>
        <v>SUBCUENTA</v>
      </c>
    </row>
    <row r="2053" spans="1:3" x14ac:dyDescent="0.25">
      <c r="A2053" s="13">
        <v>524530</v>
      </c>
      <c r="B2053" s="5" t="s">
        <v>311</v>
      </c>
      <c r="C2053" s="6" t="str">
        <f t="shared" si="32"/>
        <v>SUBCUENTA</v>
      </c>
    </row>
    <row r="2054" spans="1:3" x14ac:dyDescent="0.25">
      <c r="A2054" s="13">
        <v>524535</v>
      </c>
      <c r="B2054" s="5" t="s">
        <v>280</v>
      </c>
      <c r="C2054" s="6" t="str">
        <f t="shared" si="32"/>
        <v>SUBCUENTA</v>
      </c>
    </row>
    <row r="2055" spans="1:3" x14ac:dyDescent="0.25">
      <c r="A2055" s="13">
        <v>524540</v>
      </c>
      <c r="B2055" s="5" t="s">
        <v>281</v>
      </c>
      <c r="C2055" s="6" t="str">
        <f t="shared" si="32"/>
        <v>SUBCUENTA</v>
      </c>
    </row>
    <row r="2056" spans="1:3" x14ac:dyDescent="0.25">
      <c r="A2056" s="13">
        <v>524545</v>
      </c>
      <c r="B2056" s="5" t="s">
        <v>282</v>
      </c>
      <c r="C2056" s="6" t="str">
        <f t="shared" si="32"/>
        <v>SUBCUENTA</v>
      </c>
    </row>
    <row r="2057" spans="1:3" x14ac:dyDescent="0.25">
      <c r="A2057" s="13">
        <v>524550</v>
      </c>
      <c r="B2057" s="5" t="s">
        <v>283</v>
      </c>
      <c r="C2057" s="6" t="str">
        <f t="shared" si="32"/>
        <v>SUBCUENTA</v>
      </c>
    </row>
    <row r="2058" spans="1:3" x14ac:dyDescent="0.25">
      <c r="A2058" s="13">
        <v>524555</v>
      </c>
      <c r="B2058" s="5" t="s">
        <v>284</v>
      </c>
      <c r="C2058" s="6" t="str">
        <f t="shared" si="32"/>
        <v>SUBCUENTA</v>
      </c>
    </row>
    <row r="2059" spans="1:3" x14ac:dyDescent="0.25">
      <c r="A2059" s="13">
        <v>524560</v>
      </c>
      <c r="B2059" s="5" t="s">
        <v>270</v>
      </c>
      <c r="C2059" s="6" t="str">
        <f t="shared" si="32"/>
        <v>SUBCUENTA</v>
      </c>
    </row>
    <row r="2060" spans="1:3" x14ac:dyDescent="0.25">
      <c r="A2060" s="13">
        <v>524565</v>
      </c>
      <c r="B2060" s="5" t="s">
        <v>366</v>
      </c>
      <c r="C2060" s="6" t="str">
        <f t="shared" si="32"/>
        <v>SUBCUENTA</v>
      </c>
    </row>
    <row r="2061" spans="1:3" x14ac:dyDescent="0.25">
      <c r="A2061" s="13">
        <v>524570</v>
      </c>
      <c r="B2061" s="5" t="s">
        <v>271</v>
      </c>
      <c r="C2061" s="6" t="str">
        <f t="shared" si="32"/>
        <v>SUBCUENTA</v>
      </c>
    </row>
    <row r="2062" spans="1:3" x14ac:dyDescent="0.25">
      <c r="A2062" s="13">
        <v>524599</v>
      </c>
      <c r="B2062" s="5" t="s">
        <v>51</v>
      </c>
      <c r="C2062" s="6" t="str">
        <f t="shared" si="32"/>
        <v>SUBCUENTA</v>
      </c>
    </row>
    <row r="2063" spans="1:3" x14ac:dyDescent="0.25">
      <c r="A2063" s="13">
        <v>5250</v>
      </c>
      <c r="B2063" s="5" t="s">
        <v>1209</v>
      </c>
      <c r="C2063" s="6" t="str">
        <f t="shared" si="32"/>
        <v>CUENTA</v>
      </c>
    </row>
    <row r="2064" spans="1:3" x14ac:dyDescent="0.25">
      <c r="A2064" s="13">
        <v>525005</v>
      </c>
      <c r="B2064" s="5" t="s">
        <v>1210</v>
      </c>
      <c r="C2064" s="6" t="str">
        <f t="shared" si="32"/>
        <v>SUBCUENTA</v>
      </c>
    </row>
    <row r="2065" spans="1:3" x14ac:dyDescent="0.25">
      <c r="A2065" s="13">
        <v>525010</v>
      </c>
      <c r="B2065" s="5" t="s">
        <v>1211</v>
      </c>
      <c r="C2065" s="6" t="str">
        <f t="shared" si="32"/>
        <v>SUBCUENTA</v>
      </c>
    </row>
    <row r="2066" spans="1:3" x14ac:dyDescent="0.25">
      <c r="A2066" s="13">
        <v>525015</v>
      </c>
      <c r="B2066" s="5" t="s">
        <v>1212</v>
      </c>
      <c r="C2066" s="6" t="str">
        <f t="shared" si="32"/>
        <v>SUBCUENTA</v>
      </c>
    </row>
    <row r="2067" spans="1:3" x14ac:dyDescent="0.25">
      <c r="A2067" s="13">
        <v>525095</v>
      </c>
      <c r="B2067" s="5" t="s">
        <v>58</v>
      </c>
      <c r="C2067" s="6" t="str">
        <f t="shared" si="32"/>
        <v>SUBCUENTA</v>
      </c>
    </row>
    <row r="2068" spans="1:3" x14ac:dyDescent="0.25">
      <c r="A2068" s="13">
        <v>525099</v>
      </c>
      <c r="B2068" s="5" t="s">
        <v>51</v>
      </c>
      <c r="C2068" s="6" t="str">
        <f t="shared" si="32"/>
        <v>SUBCUENTA</v>
      </c>
    </row>
    <row r="2069" spans="1:3" x14ac:dyDescent="0.25">
      <c r="A2069" s="13">
        <v>5255</v>
      </c>
      <c r="B2069" s="5" t="s">
        <v>508</v>
      </c>
      <c r="C2069" s="6" t="str">
        <f t="shared" si="32"/>
        <v>CUENTA</v>
      </c>
    </row>
    <row r="2070" spans="1:3" x14ac:dyDescent="0.25">
      <c r="A2070" s="13">
        <v>525505</v>
      </c>
      <c r="B2070" s="5" t="s">
        <v>1213</v>
      </c>
      <c r="C2070" s="6" t="str">
        <f t="shared" si="32"/>
        <v>SUBCUENTA</v>
      </c>
    </row>
    <row r="2071" spans="1:3" x14ac:dyDescent="0.25">
      <c r="A2071" s="13">
        <v>525510</v>
      </c>
      <c r="B2071" s="5" t="s">
        <v>1214</v>
      </c>
      <c r="C2071" s="6" t="str">
        <f t="shared" si="32"/>
        <v>SUBCUENTA</v>
      </c>
    </row>
    <row r="2072" spans="1:3" x14ac:dyDescent="0.25">
      <c r="A2072" s="13">
        <v>525515</v>
      </c>
      <c r="B2072" s="5" t="s">
        <v>1215</v>
      </c>
      <c r="C2072" s="6" t="str">
        <f t="shared" si="32"/>
        <v>SUBCUENTA</v>
      </c>
    </row>
    <row r="2073" spans="1:3" x14ac:dyDescent="0.25">
      <c r="A2073" s="13">
        <v>525520</v>
      </c>
      <c r="B2073" s="5" t="s">
        <v>1216</v>
      </c>
      <c r="C2073" s="6" t="str">
        <f t="shared" si="32"/>
        <v>SUBCUENTA</v>
      </c>
    </row>
    <row r="2074" spans="1:3" x14ac:dyDescent="0.25">
      <c r="A2074" s="13">
        <v>525525</v>
      </c>
      <c r="B2074" s="5" t="s">
        <v>1217</v>
      </c>
      <c r="C2074" s="6" t="str">
        <f t="shared" si="32"/>
        <v>SUBCUENTA</v>
      </c>
    </row>
    <row r="2075" spans="1:3" x14ac:dyDescent="0.25">
      <c r="A2075" s="13">
        <v>525595</v>
      </c>
      <c r="B2075" s="5" t="s">
        <v>58</v>
      </c>
      <c r="C2075" s="6" t="str">
        <f t="shared" si="32"/>
        <v>SUBCUENTA</v>
      </c>
    </row>
    <row r="2076" spans="1:3" x14ac:dyDescent="0.25">
      <c r="A2076" s="13">
        <v>525599</v>
      </c>
      <c r="B2076" s="5" t="s">
        <v>51</v>
      </c>
      <c r="C2076" s="6" t="str">
        <f t="shared" si="32"/>
        <v>SUBCUENTA</v>
      </c>
    </row>
    <row r="2077" spans="1:3" x14ac:dyDescent="0.25">
      <c r="A2077" s="13">
        <v>5260</v>
      </c>
      <c r="B2077" s="5" t="s">
        <v>1218</v>
      </c>
      <c r="C2077" s="6" t="str">
        <f t="shared" si="32"/>
        <v>CUENTA</v>
      </c>
    </row>
    <row r="2078" spans="1:3" x14ac:dyDescent="0.25">
      <c r="A2078" s="13">
        <v>526005</v>
      </c>
      <c r="B2078" s="5" t="s">
        <v>269</v>
      </c>
      <c r="C2078" s="6" t="str">
        <f t="shared" si="32"/>
        <v>SUBCUENTA</v>
      </c>
    </row>
    <row r="2079" spans="1:3" x14ac:dyDescent="0.25">
      <c r="A2079" s="13">
        <v>526010</v>
      </c>
      <c r="B2079" s="5" t="s">
        <v>276</v>
      </c>
      <c r="C2079" s="6" t="str">
        <f t="shared" si="32"/>
        <v>SUBCUENTA</v>
      </c>
    </row>
    <row r="2080" spans="1:3" x14ac:dyDescent="0.25">
      <c r="A2080" s="13">
        <v>526015</v>
      </c>
      <c r="B2080" s="5" t="s">
        <v>277</v>
      </c>
      <c r="C2080" s="6" t="str">
        <f t="shared" si="32"/>
        <v>SUBCUENTA</v>
      </c>
    </row>
    <row r="2081" spans="1:3" x14ac:dyDescent="0.25">
      <c r="A2081" s="13">
        <v>526020</v>
      </c>
      <c r="B2081" s="5" t="s">
        <v>278</v>
      </c>
      <c r="C2081" s="6" t="str">
        <f t="shared" si="32"/>
        <v>SUBCUENTA</v>
      </c>
    </row>
    <row r="2082" spans="1:3" x14ac:dyDescent="0.25">
      <c r="A2082" s="13">
        <v>526025</v>
      </c>
      <c r="B2082" s="5" t="s">
        <v>311</v>
      </c>
      <c r="C2082" s="6" t="str">
        <f t="shared" si="32"/>
        <v>SUBCUENTA</v>
      </c>
    </row>
    <row r="2083" spans="1:3" x14ac:dyDescent="0.25">
      <c r="A2083" s="13">
        <v>526030</v>
      </c>
      <c r="B2083" s="5" t="s">
        <v>280</v>
      </c>
      <c r="C2083" s="6" t="str">
        <f t="shared" si="32"/>
        <v>SUBCUENTA</v>
      </c>
    </row>
    <row r="2084" spans="1:3" x14ac:dyDescent="0.25">
      <c r="A2084" s="13">
        <v>526035</v>
      </c>
      <c r="B2084" s="5" t="s">
        <v>281</v>
      </c>
      <c r="C2084" s="6" t="str">
        <f t="shared" si="32"/>
        <v>SUBCUENTA</v>
      </c>
    </row>
    <row r="2085" spans="1:3" x14ac:dyDescent="0.25">
      <c r="A2085" s="13">
        <v>526040</v>
      </c>
      <c r="B2085" s="5" t="s">
        <v>282</v>
      </c>
      <c r="C2085" s="6" t="str">
        <f t="shared" si="32"/>
        <v>SUBCUENTA</v>
      </c>
    </row>
    <row r="2086" spans="1:3" x14ac:dyDescent="0.25">
      <c r="A2086" s="13">
        <v>526045</v>
      </c>
      <c r="B2086" s="5" t="s">
        <v>283</v>
      </c>
      <c r="C2086" s="6" t="str">
        <f t="shared" si="32"/>
        <v>SUBCUENTA</v>
      </c>
    </row>
    <row r="2087" spans="1:3" x14ac:dyDescent="0.25">
      <c r="A2087" s="13">
        <v>526050</v>
      </c>
      <c r="B2087" s="5" t="s">
        <v>284</v>
      </c>
      <c r="C2087" s="6" t="str">
        <f t="shared" ref="C2087:C2150" si="33">IF(LEN(A2087)=1,"CLASE",IF(LEN(A2087)=2,"GRUPO",IF(LEN(A2087)=4,"CUENTA",IF(LEN(A2087)=6,"SUBCUENTA",""))))</f>
        <v>SUBCUENTA</v>
      </c>
    </row>
    <row r="2088" spans="1:3" x14ac:dyDescent="0.25">
      <c r="A2088" s="13">
        <v>526055</v>
      </c>
      <c r="B2088" s="5" t="s">
        <v>391</v>
      </c>
      <c r="C2088" s="6" t="str">
        <f t="shared" si="33"/>
        <v>SUBCUENTA</v>
      </c>
    </row>
    <row r="2089" spans="1:3" x14ac:dyDescent="0.25">
      <c r="A2089" s="13">
        <v>526060</v>
      </c>
      <c r="B2089" s="5" t="s">
        <v>366</v>
      </c>
      <c r="C2089" s="6" t="str">
        <f t="shared" si="33"/>
        <v>SUBCUENTA</v>
      </c>
    </row>
    <row r="2090" spans="1:3" x14ac:dyDescent="0.25">
      <c r="A2090" s="13">
        <v>526065</v>
      </c>
      <c r="B2090" s="5" t="s">
        <v>253</v>
      </c>
      <c r="C2090" s="6" t="str">
        <f t="shared" si="33"/>
        <v>SUBCUENTA</v>
      </c>
    </row>
    <row r="2091" spans="1:3" x14ac:dyDescent="0.25">
      <c r="A2091" s="13">
        <v>526099</v>
      </c>
      <c r="B2091" s="5" t="s">
        <v>51</v>
      </c>
      <c r="C2091" s="6" t="str">
        <f t="shared" si="33"/>
        <v>SUBCUENTA</v>
      </c>
    </row>
    <row r="2092" spans="1:3" x14ac:dyDescent="0.25">
      <c r="A2092" s="13">
        <v>5265</v>
      </c>
      <c r="B2092" s="5" t="s">
        <v>1219</v>
      </c>
      <c r="C2092" s="6" t="str">
        <f t="shared" si="33"/>
        <v>CUENTA</v>
      </c>
    </row>
    <row r="2093" spans="1:3" x14ac:dyDescent="0.25">
      <c r="A2093" s="13">
        <v>526505</v>
      </c>
      <c r="B2093" s="5" t="s">
        <v>271</v>
      </c>
      <c r="C2093" s="6" t="str">
        <f t="shared" si="33"/>
        <v>SUBCUENTA</v>
      </c>
    </row>
    <row r="2094" spans="1:3" x14ac:dyDescent="0.25">
      <c r="A2094" s="13">
        <v>526510</v>
      </c>
      <c r="B2094" s="5" t="s">
        <v>392</v>
      </c>
      <c r="C2094" s="6" t="str">
        <f t="shared" si="33"/>
        <v>SUBCUENTA</v>
      </c>
    </row>
    <row r="2095" spans="1:3" x14ac:dyDescent="0.25">
      <c r="A2095" s="13">
        <v>526515</v>
      </c>
      <c r="B2095" s="5" t="s">
        <v>420</v>
      </c>
      <c r="C2095" s="6" t="str">
        <f t="shared" si="33"/>
        <v>SUBCUENTA</v>
      </c>
    </row>
    <row r="2096" spans="1:3" x14ac:dyDescent="0.25">
      <c r="A2096" s="13">
        <v>526595</v>
      </c>
      <c r="B2096" s="5" t="s">
        <v>63</v>
      </c>
      <c r="C2096" s="6" t="str">
        <f t="shared" si="33"/>
        <v>SUBCUENTA</v>
      </c>
    </row>
    <row r="2097" spans="1:3" x14ac:dyDescent="0.25">
      <c r="A2097" s="13">
        <v>526599</v>
      </c>
      <c r="B2097" s="5" t="s">
        <v>51</v>
      </c>
      <c r="C2097" s="6" t="str">
        <f t="shared" si="33"/>
        <v>SUBCUENTA</v>
      </c>
    </row>
    <row r="2098" spans="1:3" x14ac:dyDescent="0.25">
      <c r="A2098" s="13">
        <v>5270</v>
      </c>
      <c r="B2098" s="5" t="s">
        <v>1234</v>
      </c>
      <c r="C2098" s="6" t="str">
        <f t="shared" si="33"/>
        <v>CUENTA</v>
      </c>
    </row>
    <row r="2099" spans="1:3" ht="25.5" x14ac:dyDescent="0.25">
      <c r="A2099" s="13" t="s">
        <v>1235</v>
      </c>
      <c r="B2099" s="5"/>
      <c r="C2099" s="6" t="str">
        <f t="shared" si="33"/>
        <v/>
      </c>
    </row>
    <row r="2100" spans="1:3" x14ac:dyDescent="0.25">
      <c r="A2100" s="13">
        <v>527099</v>
      </c>
      <c r="B2100" s="5" t="s">
        <v>51</v>
      </c>
      <c r="C2100" s="6" t="str">
        <f t="shared" si="33"/>
        <v>SUBCUENTA</v>
      </c>
    </row>
    <row r="2101" spans="1:3" x14ac:dyDescent="0.25">
      <c r="A2101" s="13">
        <v>5295</v>
      </c>
      <c r="B2101" s="5" t="s">
        <v>451</v>
      </c>
      <c r="C2101" s="6" t="str">
        <f t="shared" si="33"/>
        <v>CUENTA</v>
      </c>
    </row>
    <row r="2102" spans="1:3" x14ac:dyDescent="0.25">
      <c r="A2102" s="13">
        <v>529505</v>
      </c>
      <c r="B2102" s="5" t="s">
        <v>169</v>
      </c>
      <c r="C2102" s="6" t="str">
        <f t="shared" si="33"/>
        <v>SUBCUENTA</v>
      </c>
    </row>
    <row r="2103" spans="1:3" x14ac:dyDescent="0.25">
      <c r="A2103" s="13">
        <v>529510</v>
      </c>
      <c r="B2103" s="5" t="s">
        <v>502</v>
      </c>
      <c r="C2103" s="6" t="str">
        <f t="shared" si="33"/>
        <v>SUBCUENTA</v>
      </c>
    </row>
    <row r="2104" spans="1:3" x14ac:dyDescent="0.25">
      <c r="A2104" s="13">
        <v>529515</v>
      </c>
      <c r="B2104" s="5" t="s">
        <v>1220</v>
      </c>
      <c r="C2104" s="6" t="str">
        <f t="shared" si="33"/>
        <v>SUBCUENTA</v>
      </c>
    </row>
    <row r="2105" spans="1:3" x14ac:dyDescent="0.25">
      <c r="A2105" s="13">
        <v>529520</v>
      </c>
      <c r="B2105" s="5" t="s">
        <v>509</v>
      </c>
      <c r="C2105" s="6" t="str">
        <f t="shared" si="33"/>
        <v>SUBCUENTA</v>
      </c>
    </row>
    <row r="2106" spans="1:3" x14ac:dyDescent="0.25">
      <c r="A2106" s="13">
        <v>529525</v>
      </c>
      <c r="B2106" s="5" t="s">
        <v>431</v>
      </c>
      <c r="C2106" s="6" t="str">
        <f t="shared" si="33"/>
        <v>SUBCUENTA</v>
      </c>
    </row>
    <row r="2107" spans="1:3" x14ac:dyDescent="0.25">
      <c r="A2107" s="13">
        <v>529530</v>
      </c>
      <c r="B2107" s="5" t="s">
        <v>1125</v>
      </c>
      <c r="C2107" s="6" t="str">
        <f t="shared" si="33"/>
        <v>SUBCUENTA</v>
      </c>
    </row>
    <row r="2108" spans="1:3" x14ac:dyDescent="0.25">
      <c r="A2108" s="13">
        <v>529535</v>
      </c>
      <c r="B2108" s="5" t="s">
        <v>241</v>
      </c>
      <c r="C2108" s="6" t="str">
        <f t="shared" si="33"/>
        <v>SUBCUENTA</v>
      </c>
    </row>
    <row r="2109" spans="1:3" x14ac:dyDescent="0.25">
      <c r="A2109" s="13">
        <v>529540</v>
      </c>
      <c r="B2109" s="5" t="s">
        <v>253</v>
      </c>
      <c r="C2109" s="6" t="str">
        <f t="shared" si="33"/>
        <v>SUBCUENTA</v>
      </c>
    </row>
    <row r="2110" spans="1:3" x14ac:dyDescent="0.25">
      <c r="A2110" s="13">
        <v>529545</v>
      </c>
      <c r="B2110" s="5" t="s">
        <v>1221</v>
      </c>
      <c r="C2110" s="6" t="str">
        <f t="shared" si="33"/>
        <v>SUBCUENTA</v>
      </c>
    </row>
    <row r="2111" spans="1:3" x14ac:dyDescent="0.25">
      <c r="A2111" s="13">
        <v>529550</v>
      </c>
      <c r="B2111" s="5" t="s">
        <v>457</v>
      </c>
      <c r="C2111" s="6" t="str">
        <f t="shared" si="33"/>
        <v>SUBCUENTA</v>
      </c>
    </row>
    <row r="2112" spans="1:3" x14ac:dyDescent="0.25">
      <c r="A2112" s="13">
        <v>529555</v>
      </c>
      <c r="B2112" s="5" t="s">
        <v>1222</v>
      </c>
      <c r="C2112" s="6" t="str">
        <f t="shared" si="33"/>
        <v>SUBCUENTA</v>
      </c>
    </row>
    <row r="2113" spans="1:3" x14ac:dyDescent="0.25">
      <c r="A2113" s="13">
        <v>529560</v>
      </c>
      <c r="B2113" s="5" t="s">
        <v>1223</v>
      </c>
      <c r="C2113" s="6" t="str">
        <f t="shared" si="33"/>
        <v>SUBCUENTA</v>
      </c>
    </row>
    <row r="2114" spans="1:3" x14ac:dyDescent="0.25">
      <c r="A2114" s="13">
        <v>529565</v>
      </c>
      <c r="B2114" s="5" t="s">
        <v>1224</v>
      </c>
      <c r="C2114" s="6" t="str">
        <f t="shared" si="33"/>
        <v>SUBCUENTA</v>
      </c>
    </row>
    <row r="2115" spans="1:3" x14ac:dyDescent="0.25">
      <c r="A2115" s="13">
        <v>529570</v>
      </c>
      <c r="B2115" s="5" t="s">
        <v>1225</v>
      </c>
      <c r="C2115" s="6" t="str">
        <f t="shared" si="33"/>
        <v>SUBCUENTA</v>
      </c>
    </row>
    <row r="2116" spans="1:3" x14ac:dyDescent="0.25">
      <c r="A2116" s="13">
        <v>529575</v>
      </c>
      <c r="B2116" s="5" t="s">
        <v>1226</v>
      </c>
      <c r="C2116" s="6" t="str">
        <f t="shared" si="33"/>
        <v>SUBCUENTA</v>
      </c>
    </row>
    <row r="2117" spans="1:3" x14ac:dyDescent="0.25">
      <c r="A2117" s="13">
        <v>529595</v>
      </c>
      <c r="B2117" s="5" t="s">
        <v>58</v>
      </c>
      <c r="C2117" s="6" t="str">
        <f t="shared" si="33"/>
        <v>SUBCUENTA</v>
      </c>
    </row>
    <row r="2118" spans="1:3" x14ac:dyDescent="0.25">
      <c r="A2118" s="13">
        <v>529599</v>
      </c>
      <c r="B2118" s="5" t="s">
        <v>51</v>
      </c>
      <c r="C2118" s="6" t="str">
        <f t="shared" si="33"/>
        <v>SUBCUENTA</v>
      </c>
    </row>
    <row r="2119" spans="1:3" x14ac:dyDescent="0.25">
      <c r="A2119" s="13">
        <v>5299</v>
      </c>
      <c r="B2119" s="5" t="s">
        <v>114</v>
      </c>
      <c r="C2119" s="6" t="str">
        <f t="shared" si="33"/>
        <v>CUENTA</v>
      </c>
    </row>
    <row r="2120" spans="1:3" x14ac:dyDescent="0.25">
      <c r="A2120" s="13">
        <v>529905</v>
      </c>
      <c r="B2120" s="5" t="s">
        <v>35</v>
      </c>
      <c r="C2120" s="6" t="str">
        <f t="shared" si="33"/>
        <v>SUBCUENTA</v>
      </c>
    </row>
    <row r="2121" spans="1:3" x14ac:dyDescent="0.25">
      <c r="A2121" s="13">
        <v>529910</v>
      </c>
      <c r="B2121" s="5" t="s">
        <v>116</v>
      </c>
      <c r="C2121" s="6" t="str">
        <f t="shared" si="33"/>
        <v>SUBCUENTA</v>
      </c>
    </row>
    <row r="2122" spans="1:3" x14ac:dyDescent="0.25">
      <c r="A2122" s="13">
        <v>529915</v>
      </c>
      <c r="B2122" s="5" t="s">
        <v>211</v>
      </c>
      <c r="C2122" s="6" t="str">
        <f t="shared" si="33"/>
        <v>SUBCUENTA</v>
      </c>
    </row>
    <row r="2123" spans="1:3" x14ac:dyDescent="0.25">
      <c r="A2123" s="13">
        <v>529920</v>
      </c>
      <c r="B2123" s="5" t="s">
        <v>1227</v>
      </c>
      <c r="C2123" s="6" t="str">
        <f t="shared" si="33"/>
        <v>SUBCUENTA</v>
      </c>
    </row>
    <row r="2124" spans="1:3" x14ac:dyDescent="0.25">
      <c r="A2124" s="13">
        <v>529995</v>
      </c>
      <c r="B2124" s="5" t="s">
        <v>447</v>
      </c>
      <c r="C2124" s="6" t="str">
        <f t="shared" si="33"/>
        <v>SUBCUENTA</v>
      </c>
    </row>
    <row r="2125" spans="1:3" x14ac:dyDescent="0.25">
      <c r="A2125" s="13">
        <v>529999</v>
      </c>
      <c r="B2125" s="5" t="s">
        <v>51</v>
      </c>
      <c r="C2125" s="6" t="str">
        <f t="shared" si="33"/>
        <v>SUBCUENTA</v>
      </c>
    </row>
    <row r="2126" spans="1:3" x14ac:dyDescent="0.25">
      <c r="A2126" s="13">
        <v>53</v>
      </c>
      <c r="B2126" s="5" t="s">
        <v>1026</v>
      </c>
      <c r="C2126" s="6" t="str">
        <f t="shared" si="33"/>
        <v>GRUPO</v>
      </c>
    </row>
    <row r="2127" spans="1:3" x14ac:dyDescent="0.25">
      <c r="A2127" s="13">
        <v>5305</v>
      </c>
      <c r="B2127" s="5" t="s">
        <v>1036</v>
      </c>
      <c r="C2127" s="6" t="str">
        <f t="shared" si="33"/>
        <v>CUENTA</v>
      </c>
    </row>
    <row r="2128" spans="1:3" x14ac:dyDescent="0.25">
      <c r="A2128" s="13">
        <v>530505</v>
      </c>
      <c r="B2128" s="5" t="s">
        <v>1087</v>
      </c>
      <c r="C2128" s="6" t="str">
        <f t="shared" si="33"/>
        <v>SUBCUENTA</v>
      </c>
    </row>
    <row r="2129" spans="1:3" x14ac:dyDescent="0.25">
      <c r="A2129" s="13">
        <v>530510</v>
      </c>
      <c r="B2129" s="5" t="s">
        <v>976</v>
      </c>
      <c r="C2129" s="6" t="str">
        <f t="shared" si="33"/>
        <v>SUBCUENTA</v>
      </c>
    </row>
    <row r="2130" spans="1:3" x14ac:dyDescent="0.25">
      <c r="A2130" s="13">
        <v>530515</v>
      </c>
      <c r="B2130" s="5" t="s">
        <v>169</v>
      </c>
      <c r="C2130" s="6" t="str">
        <f t="shared" si="33"/>
        <v>SUBCUENTA</v>
      </c>
    </row>
    <row r="2131" spans="1:3" x14ac:dyDescent="0.25">
      <c r="A2131" s="13">
        <v>530520</v>
      </c>
      <c r="B2131" s="5" t="s">
        <v>168</v>
      </c>
      <c r="C2131" s="6" t="str">
        <f t="shared" si="33"/>
        <v>SUBCUENTA</v>
      </c>
    </row>
    <row r="2132" spans="1:3" x14ac:dyDescent="0.25">
      <c r="A2132" s="13">
        <v>530525</v>
      </c>
      <c r="B2132" s="5" t="s">
        <v>1038</v>
      </c>
      <c r="C2132" s="6" t="str">
        <f t="shared" si="33"/>
        <v>SUBCUENTA</v>
      </c>
    </row>
    <row r="2133" spans="1:3" x14ac:dyDescent="0.25">
      <c r="A2133" s="13">
        <v>530530</v>
      </c>
      <c r="B2133" s="5" t="s">
        <v>1236</v>
      </c>
      <c r="C2133" s="6" t="str">
        <f t="shared" si="33"/>
        <v>SUBCUENTA</v>
      </c>
    </row>
    <row r="2134" spans="1:3" x14ac:dyDescent="0.25">
      <c r="A2134" s="13">
        <v>530535</v>
      </c>
      <c r="B2134" s="5" t="s">
        <v>1041</v>
      </c>
      <c r="C2134" s="6" t="str">
        <f t="shared" si="33"/>
        <v>SUBCUENTA</v>
      </c>
    </row>
    <row r="2135" spans="1:3" x14ac:dyDescent="0.25">
      <c r="A2135" s="13">
        <v>530540</v>
      </c>
      <c r="B2135" s="5" t="s">
        <v>1237</v>
      </c>
      <c r="C2135" s="6" t="str">
        <f t="shared" si="33"/>
        <v>SUBCUENTA</v>
      </c>
    </row>
    <row r="2136" spans="1:3" x14ac:dyDescent="0.25">
      <c r="A2136" s="13">
        <v>530545</v>
      </c>
      <c r="B2136" s="5" t="s">
        <v>1238</v>
      </c>
      <c r="C2136" s="6" t="str">
        <f t="shared" si="33"/>
        <v>SUBCUENTA</v>
      </c>
    </row>
    <row r="2137" spans="1:3" x14ac:dyDescent="0.25">
      <c r="A2137" s="13">
        <v>530595</v>
      </c>
      <c r="B2137" s="5" t="s">
        <v>58</v>
      </c>
      <c r="C2137" s="6" t="str">
        <f t="shared" si="33"/>
        <v>SUBCUENTA</v>
      </c>
    </row>
    <row r="2138" spans="1:3" x14ac:dyDescent="0.25">
      <c r="A2138" s="13">
        <v>530599</v>
      </c>
      <c r="B2138" s="5" t="s">
        <v>51</v>
      </c>
      <c r="C2138" s="6" t="str">
        <f t="shared" si="33"/>
        <v>SUBCUENTA</v>
      </c>
    </row>
    <row r="2139" spans="1:3" x14ac:dyDescent="0.25">
      <c r="A2139" s="13">
        <v>5310</v>
      </c>
      <c r="B2139" s="5" t="s">
        <v>1239</v>
      </c>
      <c r="C2139" s="6" t="str">
        <f t="shared" si="33"/>
        <v>CUENTA</v>
      </c>
    </row>
    <row r="2140" spans="1:3" x14ac:dyDescent="0.25">
      <c r="A2140" s="13">
        <v>531005</v>
      </c>
      <c r="B2140" s="5" t="s">
        <v>973</v>
      </c>
      <c r="C2140" s="6" t="str">
        <f t="shared" si="33"/>
        <v>SUBCUENTA</v>
      </c>
    </row>
    <row r="2141" spans="1:3" x14ac:dyDescent="0.25">
      <c r="A2141" s="13">
        <v>531010</v>
      </c>
      <c r="B2141" s="5" t="s">
        <v>1240</v>
      </c>
      <c r="C2141" s="6" t="str">
        <f t="shared" si="33"/>
        <v>SUBCUENTA</v>
      </c>
    </row>
    <row r="2142" spans="1:3" x14ac:dyDescent="0.25">
      <c r="A2142" s="13">
        <v>531015</v>
      </c>
      <c r="B2142" s="5" t="s">
        <v>1241</v>
      </c>
      <c r="C2142" s="6" t="str">
        <f t="shared" si="33"/>
        <v>SUBCUENTA</v>
      </c>
    </row>
    <row r="2143" spans="1:3" x14ac:dyDescent="0.25">
      <c r="A2143" s="13">
        <v>531020</v>
      </c>
      <c r="B2143" s="5" t="s">
        <v>1242</v>
      </c>
      <c r="C2143" s="6" t="str">
        <f t="shared" si="33"/>
        <v>SUBCUENTA</v>
      </c>
    </row>
    <row r="2144" spans="1:3" x14ac:dyDescent="0.25">
      <c r="A2144" s="13">
        <v>531025</v>
      </c>
      <c r="B2144" s="5" t="s">
        <v>1243</v>
      </c>
      <c r="C2144" s="6" t="str">
        <f t="shared" si="33"/>
        <v>SUBCUENTA</v>
      </c>
    </row>
    <row r="2145" spans="1:3" x14ac:dyDescent="0.25">
      <c r="A2145" s="13">
        <v>531030</v>
      </c>
      <c r="B2145" s="5" t="s">
        <v>1244</v>
      </c>
      <c r="C2145" s="6" t="str">
        <f t="shared" si="33"/>
        <v>SUBCUENTA</v>
      </c>
    </row>
    <row r="2146" spans="1:3" x14ac:dyDescent="0.25">
      <c r="A2146" s="13">
        <v>531035</v>
      </c>
      <c r="B2146" s="5" t="s">
        <v>1245</v>
      </c>
      <c r="C2146" s="6" t="str">
        <f t="shared" si="33"/>
        <v>SUBCUENTA</v>
      </c>
    </row>
    <row r="2147" spans="1:3" x14ac:dyDescent="0.25">
      <c r="A2147" s="13">
        <v>531040</v>
      </c>
      <c r="B2147" s="5" t="s">
        <v>1246</v>
      </c>
      <c r="C2147" s="6" t="str">
        <f t="shared" si="33"/>
        <v>SUBCUENTA</v>
      </c>
    </row>
    <row r="2148" spans="1:3" x14ac:dyDescent="0.25">
      <c r="A2148" s="13">
        <v>531095</v>
      </c>
      <c r="B2148" s="5" t="s">
        <v>58</v>
      </c>
      <c r="C2148" s="6" t="str">
        <f t="shared" si="33"/>
        <v>SUBCUENTA</v>
      </c>
    </row>
    <row r="2149" spans="1:3" x14ac:dyDescent="0.25">
      <c r="A2149" s="13">
        <v>531099</v>
      </c>
      <c r="B2149" s="5" t="s">
        <v>51</v>
      </c>
      <c r="C2149" s="6" t="str">
        <f t="shared" si="33"/>
        <v>SUBCUENTA</v>
      </c>
    </row>
    <row r="2150" spans="1:3" x14ac:dyDescent="0.25">
      <c r="A2150" s="13">
        <v>5315</v>
      </c>
      <c r="B2150" s="5" t="s">
        <v>1247</v>
      </c>
      <c r="C2150" s="6" t="str">
        <f t="shared" si="33"/>
        <v>CUENTA</v>
      </c>
    </row>
    <row r="2151" spans="1:3" x14ac:dyDescent="0.25">
      <c r="A2151" s="13">
        <v>531505</v>
      </c>
      <c r="B2151" s="5" t="s">
        <v>1248</v>
      </c>
      <c r="C2151" s="6" t="str">
        <f t="shared" ref="C2151:C2214" si="34">IF(LEN(A2151)=1,"CLASE",IF(LEN(A2151)=2,"GRUPO",IF(LEN(A2151)=4,"CUENTA",IF(LEN(A2151)=6,"SUBCUENTA",""))))</f>
        <v>SUBCUENTA</v>
      </c>
    </row>
    <row r="2152" spans="1:3" x14ac:dyDescent="0.25">
      <c r="A2152" s="13">
        <v>531510</v>
      </c>
      <c r="B2152" s="5" t="s">
        <v>1249</v>
      </c>
      <c r="C2152" s="6" t="str">
        <f t="shared" si="34"/>
        <v>SUBCUENTA</v>
      </c>
    </row>
    <row r="2153" spans="1:3" x14ac:dyDescent="0.25">
      <c r="A2153" s="13">
        <v>531515</v>
      </c>
      <c r="B2153" s="5" t="s">
        <v>1250</v>
      </c>
      <c r="C2153" s="6" t="str">
        <f t="shared" si="34"/>
        <v>SUBCUENTA</v>
      </c>
    </row>
    <row r="2154" spans="1:3" x14ac:dyDescent="0.25">
      <c r="A2154" s="13">
        <v>531520</v>
      </c>
      <c r="B2154" s="5" t="s">
        <v>1251</v>
      </c>
      <c r="C2154" s="6" t="str">
        <f t="shared" si="34"/>
        <v>SUBCUENTA</v>
      </c>
    </row>
    <row r="2155" spans="1:3" x14ac:dyDescent="0.25">
      <c r="A2155" s="13">
        <v>531595</v>
      </c>
      <c r="B2155" s="5" t="s">
        <v>58</v>
      </c>
      <c r="C2155" s="6" t="str">
        <f t="shared" si="34"/>
        <v>SUBCUENTA</v>
      </c>
    </row>
    <row r="2156" spans="1:3" x14ac:dyDescent="0.25">
      <c r="A2156" s="13">
        <v>531599</v>
      </c>
      <c r="B2156" s="5" t="s">
        <v>51</v>
      </c>
      <c r="C2156" s="6" t="str">
        <f t="shared" si="34"/>
        <v>SUBCUENTA</v>
      </c>
    </row>
    <row r="2157" spans="1:3" x14ac:dyDescent="0.25">
      <c r="A2157" s="13">
        <v>5395</v>
      </c>
      <c r="B2157" s="5" t="s">
        <v>1252</v>
      </c>
      <c r="C2157" s="6" t="str">
        <f t="shared" si="34"/>
        <v>CUENTA</v>
      </c>
    </row>
    <row r="2158" spans="1:3" x14ac:dyDescent="0.25">
      <c r="A2158" s="13">
        <v>539505</v>
      </c>
      <c r="B2158" s="5" t="s">
        <v>1253</v>
      </c>
      <c r="C2158" s="6" t="str">
        <f t="shared" si="34"/>
        <v>SUBCUENTA</v>
      </c>
    </row>
    <row r="2159" spans="1:3" x14ac:dyDescent="0.25">
      <c r="A2159" s="13">
        <v>539510</v>
      </c>
      <c r="B2159" s="5" t="s">
        <v>1254</v>
      </c>
      <c r="C2159" s="6" t="str">
        <f t="shared" si="34"/>
        <v>SUBCUENTA</v>
      </c>
    </row>
    <row r="2160" spans="1:3" x14ac:dyDescent="0.25">
      <c r="A2160" s="13">
        <v>539515</v>
      </c>
      <c r="B2160" s="5" t="s">
        <v>684</v>
      </c>
      <c r="C2160" s="6" t="str">
        <f t="shared" si="34"/>
        <v>SUBCUENTA</v>
      </c>
    </row>
    <row r="2161" spans="1:3" x14ac:dyDescent="0.25">
      <c r="A2161" s="13">
        <v>539520</v>
      </c>
      <c r="B2161" s="5" t="s">
        <v>1255</v>
      </c>
      <c r="C2161" s="6" t="str">
        <f t="shared" si="34"/>
        <v>SUBCUENTA</v>
      </c>
    </row>
    <row r="2162" spans="1:3" x14ac:dyDescent="0.25">
      <c r="A2162" s="13">
        <v>539525</v>
      </c>
      <c r="B2162" s="5" t="s">
        <v>728</v>
      </c>
      <c r="C2162" s="6" t="str">
        <f t="shared" si="34"/>
        <v>SUBCUENTA</v>
      </c>
    </row>
    <row r="2163" spans="1:3" x14ac:dyDescent="0.25">
      <c r="A2163" s="13">
        <v>539530</v>
      </c>
      <c r="B2163" s="5" t="s">
        <v>1256</v>
      </c>
      <c r="C2163" s="6" t="str">
        <f t="shared" si="34"/>
        <v>SUBCUENTA</v>
      </c>
    </row>
    <row r="2164" spans="1:3" x14ac:dyDescent="0.25">
      <c r="A2164" s="13">
        <v>539535</v>
      </c>
      <c r="B2164" s="5" t="s">
        <v>1257</v>
      </c>
      <c r="C2164" s="6" t="str">
        <f t="shared" si="34"/>
        <v>SUBCUENTA</v>
      </c>
    </row>
    <row r="2165" spans="1:3" x14ac:dyDescent="0.25">
      <c r="A2165" s="13">
        <v>539595</v>
      </c>
      <c r="B2165" s="5" t="s">
        <v>58</v>
      </c>
      <c r="C2165" s="6" t="str">
        <f t="shared" si="34"/>
        <v>SUBCUENTA</v>
      </c>
    </row>
    <row r="2166" spans="1:3" x14ac:dyDescent="0.25">
      <c r="A2166" s="13">
        <v>539599</v>
      </c>
      <c r="B2166" s="5" t="s">
        <v>51</v>
      </c>
      <c r="C2166" s="6" t="str">
        <f t="shared" si="34"/>
        <v>SUBCUENTA</v>
      </c>
    </row>
    <row r="2167" spans="1:3" x14ac:dyDescent="0.25">
      <c r="A2167" s="13">
        <v>54</v>
      </c>
      <c r="B2167" s="5" t="s">
        <v>1258</v>
      </c>
      <c r="C2167" s="6" t="str">
        <f t="shared" si="34"/>
        <v>GRUPO</v>
      </c>
    </row>
    <row r="2168" spans="1:3" x14ac:dyDescent="0.25">
      <c r="A2168" s="13">
        <v>5405</v>
      </c>
      <c r="B2168" s="5" t="s">
        <v>1258</v>
      </c>
      <c r="C2168" s="6" t="str">
        <f t="shared" si="34"/>
        <v>CUENTA</v>
      </c>
    </row>
    <row r="2169" spans="1:3" x14ac:dyDescent="0.25">
      <c r="A2169" s="13">
        <v>540505</v>
      </c>
      <c r="B2169" s="5" t="s">
        <v>1258</v>
      </c>
      <c r="C2169" s="6" t="str">
        <f t="shared" si="34"/>
        <v>SUBCUENTA</v>
      </c>
    </row>
    <row r="2170" spans="1:3" x14ac:dyDescent="0.25">
      <c r="A2170" s="13">
        <v>59</v>
      </c>
      <c r="B2170" s="5" t="s">
        <v>1259</v>
      </c>
      <c r="C2170" s="6" t="str">
        <f t="shared" si="34"/>
        <v>GRUPO</v>
      </c>
    </row>
    <row r="2171" spans="1:3" x14ac:dyDescent="0.25">
      <c r="A2171" s="13">
        <v>5905</v>
      </c>
      <c r="B2171" s="5" t="s">
        <v>1259</v>
      </c>
      <c r="C2171" s="6" t="str">
        <f t="shared" si="34"/>
        <v>CUENTA</v>
      </c>
    </row>
    <row r="2172" spans="1:3" x14ac:dyDescent="0.25">
      <c r="A2172" s="13">
        <v>590505</v>
      </c>
      <c r="B2172" s="5" t="s">
        <v>1259</v>
      </c>
      <c r="C2172" s="6" t="str">
        <f t="shared" si="34"/>
        <v>SUBCUENTA</v>
      </c>
    </row>
    <row r="2173" spans="1:3" x14ac:dyDescent="0.25">
      <c r="A2173" s="13">
        <v>6</v>
      </c>
      <c r="B2173" s="5" t="s">
        <v>1260</v>
      </c>
      <c r="C2173" s="6" t="str">
        <f t="shared" si="34"/>
        <v>CLASE</v>
      </c>
    </row>
    <row r="2174" spans="1:3" x14ac:dyDescent="0.25">
      <c r="A2174" s="13">
        <v>61</v>
      </c>
      <c r="B2174" s="5" t="s">
        <v>1261</v>
      </c>
      <c r="C2174" s="6" t="str">
        <f t="shared" si="34"/>
        <v>GRUPO</v>
      </c>
    </row>
    <row r="2175" spans="1:3" x14ac:dyDescent="0.25">
      <c r="A2175" s="13">
        <v>6105</v>
      </c>
      <c r="B2175" s="5" t="s">
        <v>37</v>
      </c>
      <c r="C2175" s="6" t="str">
        <f t="shared" si="34"/>
        <v>CUENTA</v>
      </c>
    </row>
    <row r="2176" spans="1:3" x14ac:dyDescent="0.25">
      <c r="A2176" s="13">
        <v>610505</v>
      </c>
      <c r="B2176" s="5" t="s">
        <v>785</v>
      </c>
      <c r="C2176" s="6" t="str">
        <f t="shared" si="34"/>
        <v>SUBCUENTA</v>
      </c>
    </row>
    <row r="2177" spans="1:3" x14ac:dyDescent="0.25">
      <c r="A2177" s="13">
        <v>610510</v>
      </c>
      <c r="B2177" s="5" t="s">
        <v>786</v>
      </c>
      <c r="C2177" s="6" t="str">
        <f t="shared" si="34"/>
        <v>SUBCUENTA</v>
      </c>
    </row>
    <row r="2178" spans="1:3" x14ac:dyDescent="0.25">
      <c r="A2178" s="13">
        <v>610515</v>
      </c>
      <c r="B2178" s="5" t="s">
        <v>787</v>
      </c>
      <c r="C2178" s="6" t="str">
        <f t="shared" si="34"/>
        <v>SUBCUENTA</v>
      </c>
    </row>
    <row r="2179" spans="1:3" x14ac:dyDescent="0.25">
      <c r="A2179" s="13">
        <v>610520</v>
      </c>
      <c r="B2179" s="5" t="s">
        <v>788</v>
      </c>
      <c r="C2179" s="6" t="str">
        <f t="shared" si="34"/>
        <v>SUBCUENTA</v>
      </c>
    </row>
    <row r="2180" spans="1:3" x14ac:dyDescent="0.25">
      <c r="A2180" s="13">
        <v>610525</v>
      </c>
      <c r="B2180" s="5" t="s">
        <v>789</v>
      </c>
      <c r="C2180" s="6" t="str">
        <f t="shared" si="34"/>
        <v>SUBCUENTA</v>
      </c>
    </row>
    <row r="2181" spans="1:3" x14ac:dyDescent="0.25">
      <c r="A2181" s="13">
        <v>610530</v>
      </c>
      <c r="B2181" s="5" t="s">
        <v>790</v>
      </c>
      <c r="C2181" s="6" t="str">
        <f t="shared" si="34"/>
        <v>SUBCUENTA</v>
      </c>
    </row>
    <row r="2182" spans="1:3" x14ac:dyDescent="0.25">
      <c r="A2182" s="13">
        <v>610535</v>
      </c>
      <c r="B2182" s="5" t="s">
        <v>791</v>
      </c>
      <c r="C2182" s="6" t="str">
        <f t="shared" si="34"/>
        <v>SUBCUENTA</v>
      </c>
    </row>
    <row r="2183" spans="1:3" x14ac:dyDescent="0.25">
      <c r="A2183" s="13">
        <v>610540</v>
      </c>
      <c r="B2183" s="5" t="s">
        <v>792</v>
      </c>
      <c r="C2183" s="6" t="str">
        <f t="shared" si="34"/>
        <v>SUBCUENTA</v>
      </c>
    </row>
    <row r="2184" spans="1:3" x14ac:dyDescent="0.25">
      <c r="A2184" s="13">
        <v>610545</v>
      </c>
      <c r="B2184" s="5" t="s">
        <v>793</v>
      </c>
      <c r="C2184" s="6" t="str">
        <f t="shared" si="34"/>
        <v>SUBCUENTA</v>
      </c>
    </row>
    <row r="2185" spans="1:3" x14ac:dyDescent="0.25">
      <c r="A2185" s="13">
        <v>610550</v>
      </c>
      <c r="B2185" s="5" t="s">
        <v>794</v>
      </c>
      <c r="C2185" s="6" t="str">
        <f t="shared" si="34"/>
        <v>SUBCUENTA</v>
      </c>
    </row>
    <row r="2186" spans="1:3" x14ac:dyDescent="0.25">
      <c r="A2186" s="13">
        <v>610555</v>
      </c>
      <c r="B2186" s="5" t="s">
        <v>795</v>
      </c>
      <c r="C2186" s="6" t="str">
        <f t="shared" si="34"/>
        <v>SUBCUENTA</v>
      </c>
    </row>
    <row r="2187" spans="1:3" x14ac:dyDescent="0.25">
      <c r="A2187" s="13">
        <v>610560</v>
      </c>
      <c r="B2187" s="5" t="s">
        <v>796</v>
      </c>
      <c r="C2187" s="6" t="str">
        <f t="shared" si="34"/>
        <v>SUBCUENTA</v>
      </c>
    </row>
    <row r="2188" spans="1:3" x14ac:dyDescent="0.25">
      <c r="A2188" s="13">
        <v>610565</v>
      </c>
      <c r="B2188" s="5" t="s">
        <v>797</v>
      </c>
      <c r="C2188" s="6" t="str">
        <f t="shared" si="34"/>
        <v>SUBCUENTA</v>
      </c>
    </row>
    <row r="2189" spans="1:3" x14ac:dyDescent="0.25">
      <c r="A2189" s="13">
        <v>610570</v>
      </c>
      <c r="B2189" s="5" t="s">
        <v>798</v>
      </c>
      <c r="C2189" s="6" t="str">
        <f t="shared" si="34"/>
        <v>SUBCUENTA</v>
      </c>
    </row>
    <row r="2190" spans="1:3" x14ac:dyDescent="0.25">
      <c r="A2190" s="13">
        <v>610575</v>
      </c>
      <c r="B2190" s="5" t="s">
        <v>799</v>
      </c>
      <c r="C2190" s="6" t="str">
        <f t="shared" si="34"/>
        <v>SUBCUENTA</v>
      </c>
    </row>
    <row r="2191" spans="1:3" x14ac:dyDescent="0.25">
      <c r="A2191" s="13">
        <v>610580</v>
      </c>
      <c r="B2191" s="5" t="s">
        <v>800</v>
      </c>
      <c r="C2191" s="6" t="str">
        <f t="shared" si="34"/>
        <v>SUBCUENTA</v>
      </c>
    </row>
    <row r="2192" spans="1:3" x14ac:dyDescent="0.25">
      <c r="A2192" s="13">
        <v>610599</v>
      </c>
      <c r="B2192" s="5" t="s">
        <v>51</v>
      </c>
      <c r="C2192" s="6" t="str">
        <f t="shared" si="34"/>
        <v>SUBCUENTA</v>
      </c>
    </row>
    <row r="2193" spans="1:3" x14ac:dyDescent="0.25">
      <c r="A2193" s="13">
        <v>6110</v>
      </c>
      <c r="B2193" s="5" t="s">
        <v>38</v>
      </c>
      <c r="C2193" s="6" t="str">
        <f t="shared" si="34"/>
        <v>CUENTA</v>
      </c>
    </row>
    <row r="2194" spans="1:3" x14ac:dyDescent="0.25">
      <c r="A2194" s="13">
        <v>611005</v>
      </c>
      <c r="B2194" s="5" t="s">
        <v>801</v>
      </c>
      <c r="C2194" s="6" t="str">
        <f t="shared" si="34"/>
        <v>SUBCUENTA</v>
      </c>
    </row>
    <row r="2195" spans="1:3" x14ac:dyDescent="0.25">
      <c r="A2195" s="13">
        <v>611010</v>
      </c>
      <c r="B2195" s="5" t="s">
        <v>802</v>
      </c>
      <c r="C2195" s="6" t="str">
        <f t="shared" si="34"/>
        <v>SUBCUENTA</v>
      </c>
    </row>
    <row r="2196" spans="1:3" x14ac:dyDescent="0.25">
      <c r="A2196" s="13">
        <v>611095</v>
      </c>
      <c r="B2196" s="5" t="s">
        <v>803</v>
      </c>
      <c r="C2196" s="6" t="str">
        <f t="shared" si="34"/>
        <v>SUBCUENTA</v>
      </c>
    </row>
    <row r="2197" spans="1:3" x14ac:dyDescent="0.25">
      <c r="A2197" s="13">
        <v>611099</v>
      </c>
      <c r="B2197" s="5" t="s">
        <v>51</v>
      </c>
      <c r="C2197" s="6" t="str">
        <f t="shared" si="34"/>
        <v>SUBCUENTA</v>
      </c>
    </row>
    <row r="2198" spans="1:3" x14ac:dyDescent="0.25">
      <c r="A2198" s="13">
        <v>6115</v>
      </c>
      <c r="B2198" s="5" t="s">
        <v>39</v>
      </c>
      <c r="C2198" s="6" t="str">
        <f t="shared" si="34"/>
        <v>CUENTA</v>
      </c>
    </row>
    <row r="2199" spans="1:3" x14ac:dyDescent="0.25">
      <c r="A2199" s="13">
        <v>611505</v>
      </c>
      <c r="B2199" s="5" t="s">
        <v>804</v>
      </c>
      <c r="C2199" s="6" t="str">
        <f t="shared" si="34"/>
        <v>SUBCUENTA</v>
      </c>
    </row>
    <row r="2200" spans="1:3" x14ac:dyDescent="0.25">
      <c r="A2200" s="13">
        <v>611510</v>
      </c>
      <c r="B2200" s="5" t="s">
        <v>805</v>
      </c>
      <c r="C2200" s="6" t="str">
        <f t="shared" si="34"/>
        <v>SUBCUENTA</v>
      </c>
    </row>
    <row r="2201" spans="1:3" x14ac:dyDescent="0.25">
      <c r="A2201" s="13">
        <v>611512</v>
      </c>
      <c r="B2201" s="5" t="s">
        <v>806</v>
      </c>
      <c r="C2201" s="6" t="str">
        <f t="shared" si="34"/>
        <v>SUBCUENTA</v>
      </c>
    </row>
    <row r="2202" spans="1:3" x14ac:dyDescent="0.25">
      <c r="A2202" s="13">
        <v>611514</v>
      </c>
      <c r="B2202" s="5" t="s">
        <v>807</v>
      </c>
      <c r="C2202" s="6" t="str">
        <f t="shared" si="34"/>
        <v>SUBCUENTA</v>
      </c>
    </row>
    <row r="2203" spans="1:3" x14ac:dyDescent="0.25">
      <c r="A2203" s="13">
        <v>611515</v>
      </c>
      <c r="B2203" s="5" t="s">
        <v>808</v>
      </c>
      <c r="C2203" s="6" t="str">
        <f t="shared" si="34"/>
        <v>SUBCUENTA</v>
      </c>
    </row>
    <row r="2204" spans="1:3" x14ac:dyDescent="0.25">
      <c r="A2204" s="13">
        <v>611520</v>
      </c>
      <c r="B2204" s="5" t="s">
        <v>809</v>
      </c>
      <c r="C2204" s="6" t="str">
        <f t="shared" si="34"/>
        <v>SUBCUENTA</v>
      </c>
    </row>
    <row r="2205" spans="1:3" x14ac:dyDescent="0.25">
      <c r="A2205" s="13">
        <v>611525</v>
      </c>
      <c r="B2205" s="5" t="s">
        <v>810</v>
      </c>
      <c r="C2205" s="6" t="str">
        <f t="shared" si="34"/>
        <v>SUBCUENTA</v>
      </c>
    </row>
    <row r="2206" spans="1:3" x14ac:dyDescent="0.25">
      <c r="A2206" s="13">
        <v>611527</v>
      </c>
      <c r="B2206" s="5" t="s">
        <v>811</v>
      </c>
      <c r="C2206" s="6" t="str">
        <f t="shared" si="34"/>
        <v>SUBCUENTA</v>
      </c>
    </row>
    <row r="2207" spans="1:3" x14ac:dyDescent="0.25">
      <c r="A2207" s="13">
        <v>611528</v>
      </c>
      <c r="B2207" s="5" t="s">
        <v>812</v>
      </c>
      <c r="C2207" s="6" t="str">
        <f t="shared" si="34"/>
        <v>SUBCUENTA</v>
      </c>
    </row>
    <row r="2208" spans="1:3" x14ac:dyDescent="0.25">
      <c r="A2208" s="13">
        <v>611530</v>
      </c>
      <c r="B2208" s="5" t="s">
        <v>813</v>
      </c>
      <c r="C2208" s="6" t="str">
        <f t="shared" si="34"/>
        <v>SUBCUENTA</v>
      </c>
    </row>
    <row r="2209" spans="1:3" x14ac:dyDescent="0.25">
      <c r="A2209" s="13">
        <v>611532</v>
      </c>
      <c r="B2209" s="5" t="s">
        <v>814</v>
      </c>
      <c r="C2209" s="6" t="str">
        <f t="shared" si="34"/>
        <v>SUBCUENTA</v>
      </c>
    </row>
    <row r="2210" spans="1:3" x14ac:dyDescent="0.25">
      <c r="A2210" s="13">
        <v>611595</v>
      </c>
      <c r="B2210" s="5" t="s">
        <v>803</v>
      </c>
      <c r="C2210" s="6" t="str">
        <f t="shared" si="34"/>
        <v>SUBCUENTA</v>
      </c>
    </row>
    <row r="2211" spans="1:3" x14ac:dyDescent="0.25">
      <c r="A2211" s="13">
        <v>611599</v>
      </c>
      <c r="B2211" s="5" t="s">
        <v>51</v>
      </c>
      <c r="C2211" s="6" t="str">
        <f t="shared" si="34"/>
        <v>SUBCUENTA</v>
      </c>
    </row>
    <row r="2212" spans="1:3" x14ac:dyDescent="0.25">
      <c r="A2212" s="13">
        <v>6120</v>
      </c>
      <c r="B2212" s="5" t="s">
        <v>815</v>
      </c>
      <c r="C2212" s="6" t="str">
        <f t="shared" si="34"/>
        <v>CUENTA</v>
      </c>
    </row>
    <row r="2213" spans="1:3" x14ac:dyDescent="0.25">
      <c r="A2213" s="13">
        <v>612001</v>
      </c>
      <c r="B2213" s="5" t="s">
        <v>816</v>
      </c>
      <c r="C2213" s="6" t="str">
        <f t="shared" si="34"/>
        <v>SUBCUENTA</v>
      </c>
    </row>
    <row r="2214" spans="1:3" x14ac:dyDescent="0.25">
      <c r="A2214" s="13">
        <v>612002</v>
      </c>
      <c r="B2214" s="5" t="s">
        <v>817</v>
      </c>
      <c r="C2214" s="6" t="str">
        <f t="shared" si="34"/>
        <v>SUBCUENTA</v>
      </c>
    </row>
    <row r="2215" spans="1:3" x14ac:dyDescent="0.25">
      <c r="A2215" s="13">
        <v>612003</v>
      </c>
      <c r="B2215" s="5" t="s">
        <v>818</v>
      </c>
      <c r="C2215" s="6" t="str">
        <f t="shared" ref="C2215:C2278" si="35">IF(LEN(A2215)=1,"CLASE",IF(LEN(A2215)=2,"GRUPO",IF(LEN(A2215)=4,"CUENTA",IF(LEN(A2215)=6,"SUBCUENTA",""))))</f>
        <v>SUBCUENTA</v>
      </c>
    </row>
    <row r="2216" spans="1:3" x14ac:dyDescent="0.25">
      <c r="A2216" s="13">
        <v>612004</v>
      </c>
      <c r="B2216" s="5" t="s">
        <v>819</v>
      </c>
      <c r="C2216" s="6" t="str">
        <f t="shared" si="35"/>
        <v>SUBCUENTA</v>
      </c>
    </row>
    <row r="2217" spans="1:3" x14ac:dyDescent="0.25">
      <c r="A2217" s="13">
        <v>612005</v>
      </c>
      <c r="B2217" s="5" t="s">
        <v>820</v>
      </c>
      <c r="C2217" s="6" t="str">
        <f t="shared" si="35"/>
        <v>SUBCUENTA</v>
      </c>
    </row>
    <row r="2218" spans="1:3" x14ac:dyDescent="0.25">
      <c r="A2218" s="13">
        <v>612006</v>
      </c>
      <c r="B2218" s="5" t="s">
        <v>821</v>
      </c>
      <c r="C2218" s="6" t="str">
        <f t="shared" si="35"/>
        <v>SUBCUENTA</v>
      </c>
    </row>
    <row r="2219" spans="1:3" x14ac:dyDescent="0.25">
      <c r="A2219" s="13">
        <v>612007</v>
      </c>
      <c r="B2219" s="5" t="s">
        <v>822</v>
      </c>
      <c r="C2219" s="6" t="str">
        <f t="shared" si="35"/>
        <v>SUBCUENTA</v>
      </c>
    </row>
    <row r="2220" spans="1:3" x14ac:dyDescent="0.25">
      <c r="A2220" s="13">
        <v>612008</v>
      </c>
      <c r="B2220" s="5" t="s">
        <v>823</v>
      </c>
      <c r="C2220" s="6" t="str">
        <f t="shared" si="35"/>
        <v>SUBCUENTA</v>
      </c>
    </row>
    <row r="2221" spans="1:3" x14ac:dyDescent="0.25">
      <c r="A2221" s="13">
        <v>612009</v>
      </c>
      <c r="B2221" s="5" t="s">
        <v>824</v>
      </c>
      <c r="C2221" s="6" t="str">
        <f t="shared" si="35"/>
        <v>SUBCUENTA</v>
      </c>
    </row>
    <row r="2222" spans="1:3" x14ac:dyDescent="0.25">
      <c r="A2222" s="13">
        <v>612010</v>
      </c>
      <c r="B2222" s="5" t="s">
        <v>825</v>
      </c>
      <c r="C2222" s="6" t="str">
        <f t="shared" si="35"/>
        <v>SUBCUENTA</v>
      </c>
    </row>
    <row r="2223" spans="1:3" x14ac:dyDescent="0.25">
      <c r="A2223" s="13">
        <v>612011</v>
      </c>
      <c r="B2223" s="5" t="s">
        <v>826</v>
      </c>
      <c r="C2223" s="6" t="str">
        <f t="shared" si="35"/>
        <v>SUBCUENTA</v>
      </c>
    </row>
    <row r="2224" spans="1:3" x14ac:dyDescent="0.25">
      <c r="A2224" s="13">
        <v>612012</v>
      </c>
      <c r="B2224" s="5" t="s">
        <v>827</v>
      </c>
      <c r="C2224" s="6" t="str">
        <f t="shared" si="35"/>
        <v>SUBCUENTA</v>
      </c>
    </row>
    <row r="2225" spans="1:3" x14ac:dyDescent="0.25">
      <c r="A2225" s="13">
        <v>612013</v>
      </c>
      <c r="B2225" s="5" t="s">
        <v>828</v>
      </c>
      <c r="C2225" s="6" t="str">
        <f t="shared" si="35"/>
        <v>SUBCUENTA</v>
      </c>
    </row>
    <row r="2226" spans="1:3" x14ac:dyDescent="0.25">
      <c r="A2226" s="13">
        <v>612014</v>
      </c>
      <c r="B2226" s="5" t="s">
        <v>829</v>
      </c>
      <c r="C2226" s="6" t="str">
        <f t="shared" si="35"/>
        <v>SUBCUENTA</v>
      </c>
    </row>
    <row r="2227" spans="1:3" x14ac:dyDescent="0.25">
      <c r="A2227" s="13">
        <v>612015</v>
      </c>
      <c r="B2227" s="5" t="s">
        <v>830</v>
      </c>
      <c r="C2227" s="6" t="str">
        <f t="shared" si="35"/>
        <v>SUBCUENTA</v>
      </c>
    </row>
    <row r="2228" spans="1:3" x14ac:dyDescent="0.25">
      <c r="A2228" s="13">
        <v>612016</v>
      </c>
      <c r="B2228" s="5" t="s">
        <v>831</v>
      </c>
      <c r="C2228" s="6" t="str">
        <f t="shared" si="35"/>
        <v>SUBCUENTA</v>
      </c>
    </row>
    <row r="2229" spans="1:3" x14ac:dyDescent="0.25">
      <c r="A2229" s="13">
        <v>612017</v>
      </c>
      <c r="B2229" s="5" t="s">
        <v>832</v>
      </c>
      <c r="C2229" s="6" t="str">
        <f t="shared" si="35"/>
        <v>SUBCUENTA</v>
      </c>
    </row>
    <row r="2230" spans="1:3" x14ac:dyDescent="0.25">
      <c r="A2230" s="13">
        <v>612018</v>
      </c>
      <c r="B2230" s="5" t="s">
        <v>833</v>
      </c>
      <c r="C2230" s="6" t="str">
        <f t="shared" si="35"/>
        <v>SUBCUENTA</v>
      </c>
    </row>
    <row r="2231" spans="1:3" x14ac:dyDescent="0.25">
      <c r="A2231" s="13">
        <v>612019</v>
      </c>
      <c r="B2231" s="5" t="s">
        <v>834</v>
      </c>
      <c r="C2231" s="6" t="str">
        <f t="shared" si="35"/>
        <v>SUBCUENTA</v>
      </c>
    </row>
    <row r="2232" spans="1:3" x14ac:dyDescent="0.25">
      <c r="A2232" s="13">
        <v>612020</v>
      </c>
      <c r="B2232" s="5" t="s">
        <v>835</v>
      </c>
      <c r="C2232" s="6" t="str">
        <f t="shared" si="35"/>
        <v>SUBCUENTA</v>
      </c>
    </row>
    <row r="2233" spans="1:3" x14ac:dyDescent="0.25">
      <c r="A2233" s="13">
        <v>612021</v>
      </c>
      <c r="B2233" s="5" t="s">
        <v>836</v>
      </c>
      <c r="C2233" s="6" t="str">
        <f t="shared" si="35"/>
        <v>SUBCUENTA</v>
      </c>
    </row>
    <row r="2234" spans="1:3" x14ac:dyDescent="0.25">
      <c r="A2234" s="13">
        <v>612022</v>
      </c>
      <c r="B2234" s="5" t="s">
        <v>837</v>
      </c>
      <c r="C2234" s="6" t="str">
        <f t="shared" si="35"/>
        <v>SUBCUENTA</v>
      </c>
    </row>
    <row r="2235" spans="1:3" x14ac:dyDescent="0.25">
      <c r="A2235" s="13">
        <v>612023</v>
      </c>
      <c r="B2235" s="5" t="s">
        <v>838</v>
      </c>
      <c r="C2235" s="6" t="str">
        <f t="shared" si="35"/>
        <v>SUBCUENTA</v>
      </c>
    </row>
    <row r="2236" spans="1:3" x14ac:dyDescent="0.25">
      <c r="A2236" s="13">
        <v>612024</v>
      </c>
      <c r="B2236" s="5" t="s">
        <v>839</v>
      </c>
      <c r="C2236" s="6" t="str">
        <f t="shared" si="35"/>
        <v>SUBCUENTA</v>
      </c>
    </row>
    <row r="2237" spans="1:3" x14ac:dyDescent="0.25">
      <c r="A2237" s="13">
        <v>612025</v>
      </c>
      <c r="B2237" s="5" t="s">
        <v>840</v>
      </c>
      <c r="C2237" s="6" t="str">
        <f t="shared" si="35"/>
        <v>SUBCUENTA</v>
      </c>
    </row>
    <row r="2238" spans="1:3" x14ac:dyDescent="0.25">
      <c r="A2238" s="13">
        <v>612026</v>
      </c>
      <c r="B2238" s="5" t="s">
        <v>841</v>
      </c>
      <c r="C2238" s="6" t="str">
        <f t="shared" si="35"/>
        <v>SUBCUENTA</v>
      </c>
    </row>
    <row r="2239" spans="1:3" x14ac:dyDescent="0.25">
      <c r="A2239" s="13">
        <v>612027</v>
      </c>
      <c r="B2239" s="5" t="s">
        <v>842</v>
      </c>
      <c r="C2239" s="6" t="str">
        <f t="shared" si="35"/>
        <v>SUBCUENTA</v>
      </c>
    </row>
    <row r="2240" spans="1:3" x14ac:dyDescent="0.25">
      <c r="A2240" s="13">
        <v>612028</v>
      </c>
      <c r="B2240" s="5" t="s">
        <v>843</v>
      </c>
      <c r="C2240" s="6" t="str">
        <f t="shared" si="35"/>
        <v>SUBCUENTA</v>
      </c>
    </row>
    <row r="2241" spans="1:3" x14ac:dyDescent="0.25">
      <c r="A2241" s="13">
        <v>612029</v>
      </c>
      <c r="B2241" s="5" t="s">
        <v>844</v>
      </c>
      <c r="C2241" s="6" t="str">
        <f t="shared" si="35"/>
        <v>SUBCUENTA</v>
      </c>
    </row>
    <row r="2242" spans="1:3" x14ac:dyDescent="0.25">
      <c r="A2242" s="13">
        <v>612030</v>
      </c>
      <c r="B2242" s="5" t="s">
        <v>845</v>
      </c>
      <c r="C2242" s="6" t="str">
        <f t="shared" si="35"/>
        <v>SUBCUENTA</v>
      </c>
    </row>
    <row r="2243" spans="1:3" x14ac:dyDescent="0.25">
      <c r="A2243" s="13">
        <v>612031</v>
      </c>
      <c r="B2243" s="5" t="s">
        <v>846</v>
      </c>
      <c r="C2243" s="6" t="str">
        <f t="shared" si="35"/>
        <v>SUBCUENTA</v>
      </c>
    </row>
    <row r="2244" spans="1:3" x14ac:dyDescent="0.25">
      <c r="A2244" s="13">
        <v>612032</v>
      </c>
      <c r="B2244" s="5" t="s">
        <v>847</v>
      </c>
      <c r="C2244" s="6" t="str">
        <f t="shared" si="35"/>
        <v>SUBCUENTA</v>
      </c>
    </row>
    <row r="2245" spans="1:3" x14ac:dyDescent="0.25">
      <c r="A2245" s="13">
        <v>612033</v>
      </c>
      <c r="B2245" s="5" t="s">
        <v>848</v>
      </c>
      <c r="C2245" s="6" t="str">
        <f t="shared" si="35"/>
        <v>SUBCUENTA</v>
      </c>
    </row>
    <row r="2246" spans="1:3" x14ac:dyDescent="0.25">
      <c r="A2246" s="13">
        <v>612034</v>
      </c>
      <c r="B2246" s="5" t="s">
        <v>849</v>
      </c>
      <c r="C2246" s="6" t="str">
        <f t="shared" si="35"/>
        <v>SUBCUENTA</v>
      </c>
    </row>
    <row r="2247" spans="1:3" x14ac:dyDescent="0.25">
      <c r="A2247" s="13">
        <v>612035</v>
      </c>
      <c r="B2247" s="5" t="s">
        <v>850</v>
      </c>
      <c r="C2247" s="6" t="str">
        <f t="shared" si="35"/>
        <v>SUBCUENTA</v>
      </c>
    </row>
    <row r="2248" spans="1:3" x14ac:dyDescent="0.25">
      <c r="A2248" s="13">
        <v>612036</v>
      </c>
      <c r="B2248" s="5" t="s">
        <v>851</v>
      </c>
      <c r="C2248" s="6" t="str">
        <f t="shared" si="35"/>
        <v>SUBCUENTA</v>
      </c>
    </row>
    <row r="2249" spans="1:3" x14ac:dyDescent="0.25">
      <c r="A2249" s="13">
        <v>612037</v>
      </c>
      <c r="B2249" s="5" t="s">
        <v>852</v>
      </c>
      <c r="C2249" s="6" t="str">
        <f t="shared" si="35"/>
        <v>SUBCUENTA</v>
      </c>
    </row>
    <row r="2250" spans="1:3" x14ac:dyDescent="0.25">
      <c r="A2250" s="13">
        <v>612038</v>
      </c>
      <c r="B2250" s="5" t="s">
        <v>853</v>
      </c>
      <c r="C2250" s="6" t="str">
        <f t="shared" si="35"/>
        <v>SUBCUENTA</v>
      </c>
    </row>
    <row r="2251" spans="1:3" x14ac:dyDescent="0.25">
      <c r="A2251" s="13">
        <v>612039</v>
      </c>
      <c r="B2251" s="5" t="s">
        <v>854</v>
      </c>
      <c r="C2251" s="6" t="str">
        <f t="shared" si="35"/>
        <v>SUBCUENTA</v>
      </c>
    </row>
    <row r="2252" spans="1:3" x14ac:dyDescent="0.25">
      <c r="A2252" s="13">
        <v>612040</v>
      </c>
      <c r="B2252" s="5" t="s">
        <v>855</v>
      </c>
      <c r="C2252" s="6" t="str">
        <f t="shared" si="35"/>
        <v>SUBCUENTA</v>
      </c>
    </row>
    <row r="2253" spans="1:3" x14ac:dyDescent="0.25">
      <c r="A2253" s="13">
        <v>612041</v>
      </c>
      <c r="B2253" s="5" t="s">
        <v>856</v>
      </c>
      <c r="C2253" s="6" t="str">
        <f t="shared" si="35"/>
        <v>SUBCUENTA</v>
      </c>
    </row>
    <row r="2254" spans="1:3" x14ac:dyDescent="0.25">
      <c r="A2254" s="13">
        <v>612042</v>
      </c>
      <c r="B2254" s="5" t="s">
        <v>857</v>
      </c>
      <c r="C2254" s="6" t="str">
        <f t="shared" si="35"/>
        <v>SUBCUENTA</v>
      </c>
    </row>
    <row r="2255" spans="1:3" x14ac:dyDescent="0.25">
      <c r="A2255" s="13">
        <v>612043</v>
      </c>
      <c r="B2255" s="5" t="s">
        <v>858</v>
      </c>
      <c r="C2255" s="6" t="str">
        <f t="shared" si="35"/>
        <v>SUBCUENTA</v>
      </c>
    </row>
    <row r="2256" spans="1:3" x14ac:dyDescent="0.25">
      <c r="A2256" s="13">
        <v>612044</v>
      </c>
      <c r="B2256" s="5" t="s">
        <v>859</v>
      </c>
      <c r="C2256" s="6" t="str">
        <f t="shared" si="35"/>
        <v>SUBCUENTA</v>
      </c>
    </row>
    <row r="2257" spans="1:3" x14ac:dyDescent="0.25">
      <c r="A2257" s="13">
        <v>612045</v>
      </c>
      <c r="B2257" s="5" t="s">
        <v>860</v>
      </c>
      <c r="C2257" s="6" t="str">
        <f t="shared" si="35"/>
        <v>SUBCUENTA</v>
      </c>
    </row>
    <row r="2258" spans="1:3" x14ac:dyDescent="0.25">
      <c r="A2258" s="13">
        <v>612046</v>
      </c>
      <c r="B2258" s="5" t="s">
        <v>861</v>
      </c>
      <c r="C2258" s="6" t="str">
        <f t="shared" si="35"/>
        <v>SUBCUENTA</v>
      </c>
    </row>
    <row r="2259" spans="1:3" x14ac:dyDescent="0.25">
      <c r="A2259" s="13">
        <v>612047</v>
      </c>
      <c r="B2259" s="5" t="s">
        <v>862</v>
      </c>
      <c r="C2259" s="6" t="str">
        <f t="shared" si="35"/>
        <v>SUBCUENTA</v>
      </c>
    </row>
    <row r="2260" spans="1:3" x14ac:dyDescent="0.25">
      <c r="A2260" s="13">
        <v>612048</v>
      </c>
      <c r="B2260" s="5" t="s">
        <v>863</v>
      </c>
      <c r="C2260" s="6" t="str">
        <f t="shared" si="35"/>
        <v>SUBCUENTA</v>
      </c>
    </row>
    <row r="2261" spans="1:3" x14ac:dyDescent="0.25">
      <c r="A2261" s="13">
        <v>612049</v>
      </c>
      <c r="B2261" s="5" t="s">
        <v>864</v>
      </c>
      <c r="C2261" s="6" t="str">
        <f t="shared" si="35"/>
        <v>SUBCUENTA</v>
      </c>
    </row>
    <row r="2262" spans="1:3" x14ac:dyDescent="0.25">
      <c r="A2262" s="13">
        <v>612050</v>
      </c>
      <c r="B2262" s="5" t="s">
        <v>865</v>
      </c>
      <c r="C2262" s="6" t="str">
        <f t="shared" si="35"/>
        <v>SUBCUENTA</v>
      </c>
    </row>
    <row r="2263" spans="1:3" x14ac:dyDescent="0.25">
      <c r="A2263" s="13">
        <v>612051</v>
      </c>
      <c r="B2263" s="5" t="s">
        <v>866</v>
      </c>
      <c r="C2263" s="6" t="str">
        <f t="shared" si="35"/>
        <v>SUBCUENTA</v>
      </c>
    </row>
    <row r="2264" spans="1:3" x14ac:dyDescent="0.25">
      <c r="A2264" s="13">
        <v>612052</v>
      </c>
      <c r="B2264" s="5" t="s">
        <v>867</v>
      </c>
      <c r="C2264" s="6" t="str">
        <f t="shared" si="35"/>
        <v>SUBCUENTA</v>
      </c>
    </row>
    <row r="2265" spans="1:3" x14ac:dyDescent="0.25">
      <c r="A2265" s="13">
        <v>612053</v>
      </c>
      <c r="B2265" s="5" t="s">
        <v>868</v>
      </c>
      <c r="C2265" s="6" t="str">
        <f t="shared" si="35"/>
        <v>SUBCUENTA</v>
      </c>
    </row>
    <row r="2266" spans="1:3" x14ac:dyDescent="0.25">
      <c r="A2266" s="13">
        <v>612054</v>
      </c>
      <c r="B2266" s="5" t="s">
        <v>869</v>
      </c>
      <c r="C2266" s="6" t="str">
        <f t="shared" si="35"/>
        <v>SUBCUENTA</v>
      </c>
    </row>
    <row r="2267" spans="1:3" x14ac:dyDescent="0.25">
      <c r="A2267" s="13">
        <v>612055</v>
      </c>
      <c r="B2267" s="5" t="s">
        <v>870</v>
      </c>
      <c r="C2267" s="6" t="str">
        <f t="shared" si="35"/>
        <v>SUBCUENTA</v>
      </c>
    </row>
    <row r="2268" spans="1:3" x14ac:dyDescent="0.25">
      <c r="A2268" s="13">
        <v>612056</v>
      </c>
      <c r="B2268" s="5" t="s">
        <v>871</v>
      </c>
      <c r="C2268" s="6" t="str">
        <f t="shared" si="35"/>
        <v>SUBCUENTA</v>
      </c>
    </row>
    <row r="2269" spans="1:3" x14ac:dyDescent="0.25">
      <c r="A2269" s="13">
        <v>612057</v>
      </c>
      <c r="B2269" s="5" t="s">
        <v>872</v>
      </c>
      <c r="C2269" s="6" t="str">
        <f t="shared" si="35"/>
        <v>SUBCUENTA</v>
      </c>
    </row>
    <row r="2270" spans="1:3" x14ac:dyDescent="0.25">
      <c r="A2270" s="13">
        <v>612058</v>
      </c>
      <c r="B2270" s="5" t="s">
        <v>873</v>
      </c>
      <c r="C2270" s="6" t="str">
        <f t="shared" si="35"/>
        <v>SUBCUENTA</v>
      </c>
    </row>
    <row r="2271" spans="1:3" x14ac:dyDescent="0.25">
      <c r="A2271" s="13">
        <v>612059</v>
      </c>
      <c r="B2271" s="5" t="s">
        <v>874</v>
      </c>
      <c r="C2271" s="6" t="str">
        <f t="shared" si="35"/>
        <v>SUBCUENTA</v>
      </c>
    </row>
    <row r="2272" spans="1:3" x14ac:dyDescent="0.25">
      <c r="A2272" s="13">
        <v>612060</v>
      </c>
      <c r="B2272" s="5" t="s">
        <v>875</v>
      </c>
      <c r="C2272" s="6" t="str">
        <f t="shared" si="35"/>
        <v>SUBCUENTA</v>
      </c>
    </row>
    <row r="2273" spans="1:3" x14ac:dyDescent="0.25">
      <c r="A2273" s="13">
        <v>612061</v>
      </c>
      <c r="B2273" s="5" t="s">
        <v>1262</v>
      </c>
      <c r="C2273" s="6" t="str">
        <f t="shared" si="35"/>
        <v>SUBCUENTA</v>
      </c>
    </row>
    <row r="2274" spans="1:3" x14ac:dyDescent="0.25">
      <c r="A2274" s="13">
        <v>612062</v>
      </c>
      <c r="B2274" s="5" t="s">
        <v>877</v>
      </c>
      <c r="C2274" s="6" t="str">
        <f t="shared" si="35"/>
        <v>SUBCUENTA</v>
      </c>
    </row>
    <row r="2275" spans="1:3" x14ac:dyDescent="0.25">
      <c r="A2275" s="13">
        <v>612063</v>
      </c>
      <c r="B2275" s="5" t="s">
        <v>878</v>
      </c>
      <c r="C2275" s="6" t="str">
        <f t="shared" si="35"/>
        <v>SUBCUENTA</v>
      </c>
    </row>
    <row r="2276" spans="1:3" x14ac:dyDescent="0.25">
      <c r="A2276" s="13">
        <v>612064</v>
      </c>
      <c r="B2276" s="5" t="s">
        <v>879</v>
      </c>
      <c r="C2276" s="6" t="str">
        <f t="shared" si="35"/>
        <v>SUBCUENTA</v>
      </c>
    </row>
    <row r="2277" spans="1:3" x14ac:dyDescent="0.25">
      <c r="A2277" s="13">
        <v>612065</v>
      </c>
      <c r="B2277" s="5" t="s">
        <v>880</v>
      </c>
      <c r="C2277" s="6" t="str">
        <f t="shared" si="35"/>
        <v>SUBCUENTA</v>
      </c>
    </row>
    <row r="2278" spans="1:3" x14ac:dyDescent="0.25">
      <c r="A2278" s="13">
        <v>612066</v>
      </c>
      <c r="B2278" s="5" t="s">
        <v>881</v>
      </c>
      <c r="C2278" s="6" t="str">
        <f t="shared" si="35"/>
        <v>SUBCUENTA</v>
      </c>
    </row>
    <row r="2279" spans="1:3" x14ac:dyDescent="0.25">
      <c r="A2279" s="13">
        <v>612067</v>
      </c>
      <c r="B2279" s="5" t="s">
        <v>882</v>
      </c>
      <c r="C2279" s="6" t="str">
        <f t="shared" ref="C2279:C2345" si="36">IF(LEN(A2279)=1,"CLASE",IF(LEN(A2279)=2,"GRUPO",IF(LEN(A2279)=4,"CUENTA",IF(LEN(A2279)=6,"SUBCUENTA",""))))</f>
        <v>SUBCUENTA</v>
      </c>
    </row>
    <row r="2280" spans="1:3" x14ac:dyDescent="0.25">
      <c r="A2280" s="13">
        <v>612068</v>
      </c>
      <c r="B2280" s="5" t="s">
        <v>883</v>
      </c>
      <c r="C2280" s="6" t="str">
        <f t="shared" si="36"/>
        <v>SUBCUENTA</v>
      </c>
    </row>
    <row r="2281" spans="1:3" x14ac:dyDescent="0.25">
      <c r="A2281" s="13">
        <v>612069</v>
      </c>
      <c r="B2281" s="5" t="s">
        <v>884</v>
      </c>
      <c r="C2281" s="6" t="str">
        <f t="shared" si="36"/>
        <v>SUBCUENTA</v>
      </c>
    </row>
    <row r="2282" spans="1:3" x14ac:dyDescent="0.25">
      <c r="A2282" s="13">
        <v>612070</v>
      </c>
      <c r="B2282" s="5" t="s">
        <v>885</v>
      </c>
      <c r="C2282" s="6" t="str">
        <f t="shared" si="36"/>
        <v>SUBCUENTA</v>
      </c>
    </row>
    <row r="2283" spans="1:3" x14ac:dyDescent="0.25">
      <c r="A2283" s="13">
        <v>612071</v>
      </c>
      <c r="B2283" s="5" t="s">
        <v>886</v>
      </c>
      <c r="C2283" s="6" t="str">
        <f t="shared" si="36"/>
        <v>SUBCUENTA</v>
      </c>
    </row>
    <row r="2284" spans="1:3" x14ac:dyDescent="0.25">
      <c r="A2284" s="13">
        <v>612072</v>
      </c>
      <c r="B2284" s="5" t="s">
        <v>887</v>
      </c>
      <c r="C2284" s="6" t="str">
        <f t="shared" si="36"/>
        <v>SUBCUENTA</v>
      </c>
    </row>
    <row r="2285" spans="1:3" x14ac:dyDescent="0.25">
      <c r="A2285" s="13">
        <v>612073</v>
      </c>
      <c r="B2285" s="5" t="s">
        <v>888</v>
      </c>
      <c r="C2285" s="6" t="str">
        <f t="shared" si="36"/>
        <v>SUBCUENTA</v>
      </c>
    </row>
    <row r="2286" spans="1:3" x14ac:dyDescent="0.25">
      <c r="A2286" s="13">
        <v>612074</v>
      </c>
      <c r="B2286" s="5" t="s">
        <v>889</v>
      </c>
      <c r="C2286" s="6" t="str">
        <f t="shared" si="36"/>
        <v>SUBCUENTA</v>
      </c>
    </row>
    <row r="2287" spans="1:3" x14ac:dyDescent="0.25">
      <c r="A2287" s="13">
        <v>612075</v>
      </c>
      <c r="B2287" s="5" t="s">
        <v>890</v>
      </c>
      <c r="C2287" s="6" t="str">
        <f t="shared" si="36"/>
        <v>SUBCUENTA</v>
      </c>
    </row>
    <row r="2288" spans="1:3" x14ac:dyDescent="0.25">
      <c r="A2288" s="13">
        <v>612076</v>
      </c>
      <c r="B2288" s="5" t="s">
        <v>891</v>
      </c>
      <c r="C2288" s="6" t="str">
        <f t="shared" si="36"/>
        <v>SUBCUENTA</v>
      </c>
    </row>
    <row r="2289" spans="1:3" x14ac:dyDescent="0.25">
      <c r="A2289" s="13">
        <v>612077</v>
      </c>
      <c r="B2289" s="5" t="s">
        <v>892</v>
      </c>
      <c r="C2289" s="6" t="str">
        <f t="shared" si="36"/>
        <v>SUBCUENTA</v>
      </c>
    </row>
    <row r="2290" spans="1:3" x14ac:dyDescent="0.25">
      <c r="A2290" s="13">
        <v>612078</v>
      </c>
      <c r="B2290" s="5" t="s">
        <v>893</v>
      </c>
      <c r="C2290" s="6" t="str">
        <f t="shared" si="36"/>
        <v>SUBCUENTA</v>
      </c>
    </row>
    <row r="2291" spans="1:3" x14ac:dyDescent="0.25">
      <c r="A2291" s="13">
        <v>612079</v>
      </c>
      <c r="B2291" s="5" t="s">
        <v>894</v>
      </c>
      <c r="C2291" s="6" t="str">
        <f t="shared" si="36"/>
        <v>SUBCUENTA</v>
      </c>
    </row>
    <row r="2292" spans="1:3" x14ac:dyDescent="0.25">
      <c r="A2292" s="13">
        <v>612080</v>
      </c>
      <c r="B2292" s="5" t="s">
        <v>895</v>
      </c>
      <c r="C2292" s="6" t="str">
        <f t="shared" si="36"/>
        <v>SUBCUENTA</v>
      </c>
    </row>
    <row r="2293" spans="1:3" x14ac:dyDescent="0.25">
      <c r="A2293" s="13">
        <v>612081</v>
      </c>
      <c r="B2293" s="5" t="s">
        <v>896</v>
      </c>
      <c r="C2293" s="6" t="str">
        <f t="shared" si="36"/>
        <v>SUBCUENTA</v>
      </c>
    </row>
    <row r="2294" spans="1:3" x14ac:dyDescent="0.25">
      <c r="A2294" s="13">
        <v>612082</v>
      </c>
      <c r="B2294" s="5" t="s">
        <v>897</v>
      </c>
      <c r="C2294" s="6" t="str">
        <f t="shared" si="36"/>
        <v>SUBCUENTA</v>
      </c>
    </row>
    <row r="2295" spans="1:3" x14ac:dyDescent="0.25">
      <c r="A2295" s="13">
        <v>612083</v>
      </c>
      <c r="B2295" s="5" t="s">
        <v>898</v>
      </c>
      <c r="C2295" s="6" t="str">
        <f t="shared" si="36"/>
        <v>SUBCUENTA</v>
      </c>
    </row>
    <row r="2296" spans="1:3" x14ac:dyDescent="0.25">
      <c r="A2296" s="13">
        <v>612084</v>
      </c>
      <c r="B2296" s="5" t="s">
        <v>899</v>
      </c>
      <c r="C2296" s="6" t="str">
        <f t="shared" si="36"/>
        <v>SUBCUENTA</v>
      </c>
    </row>
    <row r="2297" spans="1:3" x14ac:dyDescent="0.25">
      <c r="A2297" s="13">
        <v>612085</v>
      </c>
      <c r="B2297" s="5" t="s">
        <v>900</v>
      </c>
      <c r="C2297" s="6" t="str">
        <f t="shared" si="36"/>
        <v>SUBCUENTA</v>
      </c>
    </row>
    <row r="2298" spans="1:3" x14ac:dyDescent="0.25">
      <c r="A2298" s="13">
        <v>612086</v>
      </c>
      <c r="B2298" s="5" t="s">
        <v>901</v>
      </c>
      <c r="C2298" s="6" t="str">
        <f t="shared" si="36"/>
        <v>SUBCUENTA</v>
      </c>
    </row>
    <row r="2299" spans="1:3" x14ac:dyDescent="0.25">
      <c r="A2299" s="13">
        <v>612087</v>
      </c>
      <c r="B2299" s="5" t="s">
        <v>902</v>
      </c>
      <c r="C2299" s="6" t="str">
        <f t="shared" si="36"/>
        <v>SUBCUENTA</v>
      </c>
    </row>
    <row r="2300" spans="1:3" x14ac:dyDescent="0.25">
      <c r="A2300" s="13">
        <v>612088</v>
      </c>
      <c r="B2300" s="5" t="s">
        <v>903</v>
      </c>
      <c r="C2300" s="6" t="str">
        <f t="shared" si="36"/>
        <v>SUBCUENTA</v>
      </c>
    </row>
    <row r="2301" spans="1:3" x14ac:dyDescent="0.25">
      <c r="A2301" s="13">
        <v>612089</v>
      </c>
      <c r="B2301" s="5" t="s">
        <v>904</v>
      </c>
      <c r="C2301" s="6" t="str">
        <f t="shared" si="36"/>
        <v>SUBCUENTA</v>
      </c>
    </row>
    <row r="2302" spans="1:3" x14ac:dyDescent="0.25">
      <c r="A2302" s="13">
        <v>612090</v>
      </c>
      <c r="B2302" s="5" t="s">
        <v>905</v>
      </c>
      <c r="C2302" s="6" t="str">
        <f t="shared" si="36"/>
        <v>SUBCUENTA</v>
      </c>
    </row>
    <row r="2303" spans="1:3" x14ac:dyDescent="0.25">
      <c r="A2303" s="13">
        <v>612091</v>
      </c>
      <c r="B2303" s="5" t="s">
        <v>906</v>
      </c>
      <c r="C2303" s="6" t="str">
        <f t="shared" si="36"/>
        <v>SUBCUENTA</v>
      </c>
    </row>
    <row r="2304" spans="1:3" x14ac:dyDescent="0.25">
      <c r="A2304" s="13">
        <v>612095</v>
      </c>
      <c r="B2304" s="5" t="s">
        <v>907</v>
      </c>
      <c r="C2304" s="6" t="str">
        <f t="shared" si="36"/>
        <v>SUBCUENTA</v>
      </c>
    </row>
    <row r="2305" spans="1:3" x14ac:dyDescent="0.25">
      <c r="A2305" s="13">
        <v>612099</v>
      </c>
      <c r="B2305" s="5" t="s">
        <v>51</v>
      </c>
      <c r="C2305" s="6" t="str">
        <f t="shared" si="36"/>
        <v>SUBCUENTA</v>
      </c>
    </row>
    <row r="2306" spans="1:3" x14ac:dyDescent="0.25">
      <c r="A2306" s="13">
        <v>6125</v>
      </c>
      <c r="B2306" s="5" t="s">
        <v>41</v>
      </c>
      <c r="C2306" s="6" t="str">
        <f t="shared" si="36"/>
        <v>CUENTA</v>
      </c>
    </row>
    <row r="2307" spans="1:3" x14ac:dyDescent="0.25">
      <c r="A2307" s="13">
        <v>612505</v>
      </c>
      <c r="B2307" s="5" t="s">
        <v>908</v>
      </c>
      <c r="C2307" s="6" t="str">
        <f t="shared" si="36"/>
        <v>SUBCUENTA</v>
      </c>
    </row>
    <row r="2308" spans="1:3" x14ac:dyDescent="0.25">
      <c r="A2308" s="13">
        <v>612510</v>
      </c>
      <c r="B2308" s="5" t="s">
        <v>909</v>
      </c>
      <c r="C2308" s="6" t="str">
        <f t="shared" si="36"/>
        <v>SUBCUENTA</v>
      </c>
    </row>
    <row r="2309" spans="1:3" x14ac:dyDescent="0.25">
      <c r="A2309" s="13">
        <v>612515</v>
      </c>
      <c r="B2309" s="5" t="s">
        <v>910</v>
      </c>
      <c r="C2309" s="6" t="str">
        <f t="shared" si="36"/>
        <v>SUBCUENTA</v>
      </c>
    </row>
    <row r="2310" spans="1:3" x14ac:dyDescent="0.25">
      <c r="A2310" s="13">
        <v>612595</v>
      </c>
      <c r="B2310" s="5" t="s">
        <v>803</v>
      </c>
      <c r="C2310" s="6" t="str">
        <f t="shared" si="36"/>
        <v>SUBCUENTA</v>
      </c>
    </row>
    <row r="2311" spans="1:3" x14ac:dyDescent="0.25">
      <c r="A2311" s="13">
        <v>612599</v>
      </c>
      <c r="B2311" s="5" t="s">
        <v>51</v>
      </c>
      <c r="C2311" s="6" t="str">
        <f t="shared" si="36"/>
        <v>SUBCUENTA</v>
      </c>
    </row>
    <row r="2312" spans="1:3" x14ac:dyDescent="0.25">
      <c r="A2312" s="13">
        <v>6130</v>
      </c>
      <c r="B2312" s="5" t="s">
        <v>42</v>
      </c>
      <c r="C2312" s="6" t="str">
        <f t="shared" si="36"/>
        <v>CUENTA</v>
      </c>
    </row>
    <row r="2313" spans="1:3" x14ac:dyDescent="0.25">
      <c r="A2313" s="13">
        <v>613005</v>
      </c>
      <c r="B2313" s="5" t="s">
        <v>911</v>
      </c>
      <c r="C2313" s="6" t="str">
        <f t="shared" si="36"/>
        <v>SUBCUENTA</v>
      </c>
    </row>
    <row r="2314" spans="1:3" x14ac:dyDescent="0.25">
      <c r="A2314" s="13">
        <v>613010</v>
      </c>
      <c r="B2314" s="5" t="s">
        <v>912</v>
      </c>
      <c r="C2314" s="6" t="str">
        <f t="shared" si="36"/>
        <v>SUBCUENTA</v>
      </c>
    </row>
    <row r="2315" spans="1:3" x14ac:dyDescent="0.25">
      <c r="A2315" s="13">
        <v>613015</v>
      </c>
      <c r="B2315" s="5" t="s">
        <v>913</v>
      </c>
      <c r="C2315" s="6" t="str">
        <f t="shared" si="36"/>
        <v>SUBCUENTA</v>
      </c>
    </row>
    <row r="2316" spans="1:3" x14ac:dyDescent="0.25">
      <c r="A2316" s="13">
        <v>613020</v>
      </c>
      <c r="B2316" s="5" t="s">
        <v>914</v>
      </c>
      <c r="C2316" s="6" t="str">
        <f t="shared" si="36"/>
        <v>SUBCUENTA</v>
      </c>
    </row>
    <row r="2317" spans="1:3" x14ac:dyDescent="0.25">
      <c r="A2317" s="13">
        <v>613025</v>
      </c>
      <c r="B2317" s="5" t="s">
        <v>1263</v>
      </c>
      <c r="C2317" s="6" t="str">
        <f t="shared" si="36"/>
        <v>SUBCUENTA</v>
      </c>
    </row>
    <row r="2318" spans="1:3" x14ac:dyDescent="0.25">
      <c r="A2318" s="13">
        <v>613095</v>
      </c>
      <c r="B2318" s="5" t="s">
        <v>803</v>
      </c>
      <c r="C2318" s="6" t="str">
        <f t="shared" si="36"/>
        <v>SUBCUENTA</v>
      </c>
    </row>
    <row r="2319" spans="1:3" x14ac:dyDescent="0.25">
      <c r="A2319" s="13">
        <v>613099</v>
      </c>
      <c r="B2319" s="5" t="s">
        <v>51</v>
      </c>
      <c r="C2319" s="6" t="str">
        <f t="shared" si="36"/>
        <v>SUBCUENTA</v>
      </c>
    </row>
    <row r="2320" spans="1:3" x14ac:dyDescent="0.25">
      <c r="A2320" s="13">
        <v>6135</v>
      </c>
      <c r="B2320" s="5" t="s">
        <v>43</v>
      </c>
      <c r="C2320" s="6" t="str">
        <f t="shared" si="36"/>
        <v>CUENTA</v>
      </c>
    </row>
    <row r="2321" spans="1:3" x14ac:dyDescent="0.25">
      <c r="A2321" s="13">
        <v>613502</v>
      </c>
      <c r="B2321" s="5" t="s">
        <v>916</v>
      </c>
      <c r="C2321" s="6" t="str">
        <f t="shared" si="36"/>
        <v>SUBCUENTA</v>
      </c>
    </row>
    <row r="2322" spans="1:3" x14ac:dyDescent="0.25">
      <c r="A2322" s="13">
        <v>613504</v>
      </c>
      <c r="B2322" s="5" t="s">
        <v>917</v>
      </c>
      <c r="C2322" s="6" t="str">
        <f t="shared" si="36"/>
        <v>SUBCUENTA</v>
      </c>
    </row>
    <row r="2323" spans="1:3" x14ac:dyDescent="0.25">
      <c r="A2323" s="13">
        <v>613506</v>
      </c>
      <c r="B2323" s="5" t="s">
        <v>918</v>
      </c>
      <c r="C2323" s="6" t="str">
        <f t="shared" si="36"/>
        <v>SUBCUENTA</v>
      </c>
    </row>
    <row r="2324" spans="1:3" x14ac:dyDescent="0.25">
      <c r="A2324" s="13">
        <v>613508</v>
      </c>
      <c r="B2324" s="5" t="s">
        <v>919</v>
      </c>
      <c r="C2324" s="6" t="str">
        <f t="shared" si="36"/>
        <v>SUBCUENTA</v>
      </c>
    </row>
    <row r="2325" spans="1:3" x14ac:dyDescent="0.25">
      <c r="A2325" s="13">
        <v>613510</v>
      </c>
      <c r="B2325" s="5" t="s">
        <v>920</v>
      </c>
      <c r="C2325" s="6" t="str">
        <f t="shared" si="36"/>
        <v>SUBCUENTA</v>
      </c>
    </row>
    <row r="2326" spans="1:3" x14ac:dyDescent="0.25">
      <c r="A2326" s="13">
        <v>613512</v>
      </c>
      <c r="B2326" s="5" t="s">
        <v>921</v>
      </c>
      <c r="C2326" s="6" t="str">
        <f t="shared" si="36"/>
        <v>SUBCUENTA</v>
      </c>
    </row>
    <row r="2327" spans="1:3" x14ac:dyDescent="0.25">
      <c r="A2327" s="13">
        <v>613514</v>
      </c>
      <c r="B2327" s="5" t="s">
        <v>922</v>
      </c>
      <c r="C2327" s="6" t="str">
        <f t="shared" si="36"/>
        <v>SUBCUENTA</v>
      </c>
    </row>
    <row r="2328" spans="1:3" x14ac:dyDescent="0.25">
      <c r="A2328" s="13">
        <v>613516</v>
      </c>
      <c r="B2328" s="5" t="s">
        <v>923</v>
      </c>
      <c r="C2328" s="6" t="str">
        <f t="shared" si="36"/>
        <v>SUBCUENTA</v>
      </c>
    </row>
    <row r="2329" spans="1:3" x14ac:dyDescent="0.25">
      <c r="A2329" s="13">
        <v>613518</v>
      </c>
      <c r="B2329" s="5" t="s">
        <v>924</v>
      </c>
      <c r="C2329" s="6" t="str">
        <f t="shared" si="36"/>
        <v>SUBCUENTA</v>
      </c>
    </row>
    <row r="2330" spans="1:3" x14ac:dyDescent="0.25">
      <c r="A2330" s="13">
        <v>613520</v>
      </c>
      <c r="B2330" s="5" t="s">
        <v>925</v>
      </c>
      <c r="C2330" s="6" t="str">
        <f t="shared" si="36"/>
        <v>SUBCUENTA</v>
      </c>
    </row>
    <row r="2331" spans="1:3" x14ac:dyDescent="0.25">
      <c r="A2331" s="13">
        <v>613522</v>
      </c>
      <c r="B2331" s="5" t="s">
        <v>926</v>
      </c>
      <c r="C2331" s="6" t="str">
        <f t="shared" si="36"/>
        <v>SUBCUENTA</v>
      </c>
    </row>
    <row r="2332" spans="1:3" x14ac:dyDescent="0.25">
      <c r="A2332" s="13">
        <v>613524</v>
      </c>
      <c r="B2332" s="5" t="s">
        <v>927</v>
      </c>
      <c r="C2332" s="6" t="str">
        <f t="shared" si="36"/>
        <v>SUBCUENTA</v>
      </c>
    </row>
    <row r="2333" spans="1:3" x14ac:dyDescent="0.25">
      <c r="A2333" s="13">
        <v>61352401</v>
      </c>
      <c r="B2333" s="5" t="s">
        <v>1542</v>
      </c>
      <c r="C2333" s="6" t="str">
        <f t="shared" si="36"/>
        <v/>
      </c>
    </row>
    <row r="2334" spans="1:3" x14ac:dyDescent="0.25">
      <c r="A2334" s="13">
        <v>61352402</v>
      </c>
      <c r="B2334" s="5" t="s">
        <v>1543</v>
      </c>
      <c r="C2334" s="6"/>
    </row>
    <row r="2335" spans="1:3" x14ac:dyDescent="0.25">
      <c r="A2335" s="13">
        <v>61352403</v>
      </c>
      <c r="B2335" s="5" t="s">
        <v>1544</v>
      </c>
      <c r="C2335" s="6"/>
    </row>
    <row r="2336" spans="1:3" x14ac:dyDescent="0.25">
      <c r="A2336" s="13">
        <v>613526</v>
      </c>
      <c r="B2336" s="5" t="s">
        <v>928</v>
      </c>
      <c r="C2336" s="6" t="str">
        <f t="shared" si="36"/>
        <v>SUBCUENTA</v>
      </c>
    </row>
    <row r="2337" spans="1:3" x14ac:dyDescent="0.25">
      <c r="A2337" s="13">
        <v>613528</v>
      </c>
      <c r="B2337" s="5" t="s">
        <v>929</v>
      </c>
      <c r="C2337" s="6" t="str">
        <f t="shared" si="36"/>
        <v>SUBCUENTA</v>
      </c>
    </row>
    <row r="2338" spans="1:3" x14ac:dyDescent="0.25">
      <c r="A2338" s="13">
        <v>613530</v>
      </c>
      <c r="B2338" s="5" t="s">
        <v>930</v>
      </c>
      <c r="C2338" s="6" t="str">
        <f t="shared" si="36"/>
        <v>SUBCUENTA</v>
      </c>
    </row>
    <row r="2339" spans="1:3" x14ac:dyDescent="0.25">
      <c r="A2339" s="13">
        <v>613532</v>
      </c>
      <c r="B2339" s="5" t="s">
        <v>931</v>
      </c>
      <c r="C2339" s="6" t="str">
        <f t="shared" si="36"/>
        <v>SUBCUENTA</v>
      </c>
    </row>
    <row r="2340" spans="1:3" x14ac:dyDescent="0.25">
      <c r="A2340" s="13">
        <v>613534</v>
      </c>
      <c r="B2340" s="5" t="s">
        <v>932</v>
      </c>
      <c r="C2340" s="6" t="str">
        <f t="shared" si="36"/>
        <v>SUBCUENTA</v>
      </c>
    </row>
    <row r="2341" spans="1:3" x14ac:dyDescent="0.25">
      <c r="A2341" s="13">
        <v>613536</v>
      </c>
      <c r="B2341" s="5" t="s">
        <v>933</v>
      </c>
      <c r="C2341" s="6" t="str">
        <f t="shared" si="36"/>
        <v>SUBCUENTA</v>
      </c>
    </row>
    <row r="2342" spans="1:3" x14ac:dyDescent="0.25">
      <c r="A2342" s="13">
        <v>613538</v>
      </c>
      <c r="B2342" s="5" t="s">
        <v>934</v>
      </c>
      <c r="C2342" s="6" t="str">
        <f t="shared" si="36"/>
        <v>SUBCUENTA</v>
      </c>
    </row>
    <row r="2343" spans="1:3" ht="22.5" x14ac:dyDescent="0.25">
      <c r="A2343" s="13">
        <v>613540</v>
      </c>
      <c r="B2343" s="5" t="s">
        <v>935</v>
      </c>
      <c r="C2343" s="6" t="str">
        <f t="shared" si="36"/>
        <v>SUBCUENTA</v>
      </c>
    </row>
    <row r="2344" spans="1:3" x14ac:dyDescent="0.25">
      <c r="A2344" s="13">
        <v>613542</v>
      </c>
      <c r="B2344" s="5" t="s">
        <v>936</v>
      </c>
      <c r="C2344" s="6" t="str">
        <f t="shared" si="36"/>
        <v>SUBCUENTA</v>
      </c>
    </row>
    <row r="2345" spans="1:3" x14ac:dyDescent="0.25">
      <c r="A2345" s="13">
        <v>613544</v>
      </c>
      <c r="B2345" s="5" t="s">
        <v>937</v>
      </c>
      <c r="C2345" s="6" t="str">
        <f t="shared" si="36"/>
        <v>SUBCUENTA</v>
      </c>
    </row>
    <row r="2346" spans="1:3" x14ac:dyDescent="0.25">
      <c r="A2346" s="13">
        <v>613546</v>
      </c>
      <c r="B2346" s="5" t="s">
        <v>938</v>
      </c>
      <c r="C2346" s="6" t="str">
        <f t="shared" ref="C2346:C2409" si="37">IF(LEN(A2346)=1,"CLASE",IF(LEN(A2346)=2,"GRUPO",IF(LEN(A2346)=4,"CUENTA",IF(LEN(A2346)=6,"SUBCUENTA",""))))</f>
        <v>SUBCUENTA</v>
      </c>
    </row>
    <row r="2347" spans="1:3" x14ac:dyDescent="0.25">
      <c r="A2347" s="13">
        <v>613548</v>
      </c>
      <c r="B2347" s="5" t="s">
        <v>939</v>
      </c>
      <c r="C2347" s="6" t="str">
        <f t="shared" si="37"/>
        <v>SUBCUENTA</v>
      </c>
    </row>
    <row r="2348" spans="1:3" x14ac:dyDescent="0.25">
      <c r="A2348" s="13">
        <v>613550</v>
      </c>
      <c r="B2348" s="5" t="s">
        <v>940</v>
      </c>
      <c r="C2348" s="6" t="str">
        <f t="shared" si="37"/>
        <v>SUBCUENTA</v>
      </c>
    </row>
    <row r="2349" spans="1:3" x14ac:dyDescent="0.25">
      <c r="A2349" s="13">
        <v>613552</v>
      </c>
      <c r="B2349" s="5" t="s">
        <v>941</v>
      </c>
      <c r="C2349" s="6" t="str">
        <f t="shared" si="37"/>
        <v>SUBCUENTA</v>
      </c>
    </row>
    <row r="2350" spans="1:3" x14ac:dyDescent="0.25">
      <c r="A2350" s="13">
        <v>613554</v>
      </c>
      <c r="B2350" s="5" t="s">
        <v>942</v>
      </c>
      <c r="C2350" s="6" t="str">
        <f t="shared" si="37"/>
        <v>SUBCUENTA</v>
      </c>
    </row>
    <row r="2351" spans="1:3" x14ac:dyDescent="0.25">
      <c r="A2351" s="13">
        <v>613556</v>
      </c>
      <c r="B2351" s="5" t="s">
        <v>943</v>
      </c>
      <c r="C2351" s="6" t="str">
        <f t="shared" si="37"/>
        <v>SUBCUENTA</v>
      </c>
    </row>
    <row r="2352" spans="1:3" x14ac:dyDescent="0.25">
      <c r="A2352" s="13">
        <v>613558</v>
      </c>
      <c r="B2352" s="5" t="s">
        <v>944</v>
      </c>
      <c r="C2352" s="6" t="str">
        <f t="shared" si="37"/>
        <v>SUBCUENTA</v>
      </c>
    </row>
    <row r="2353" spans="1:3" x14ac:dyDescent="0.25">
      <c r="A2353" s="13">
        <v>613560</v>
      </c>
      <c r="B2353" s="5" t="s">
        <v>945</v>
      </c>
      <c r="C2353" s="6" t="str">
        <f t="shared" si="37"/>
        <v>SUBCUENTA</v>
      </c>
    </row>
    <row r="2354" spans="1:3" x14ac:dyDescent="0.25">
      <c r="A2354" s="13">
        <v>613562</v>
      </c>
      <c r="B2354" s="5" t="s">
        <v>946</v>
      </c>
      <c r="C2354" s="6" t="str">
        <f t="shared" si="37"/>
        <v>SUBCUENTA</v>
      </c>
    </row>
    <row r="2355" spans="1:3" x14ac:dyDescent="0.25">
      <c r="A2355" s="13">
        <v>613564</v>
      </c>
      <c r="B2355" s="5" t="s">
        <v>947</v>
      </c>
      <c r="C2355" s="6" t="str">
        <f t="shared" si="37"/>
        <v>SUBCUENTA</v>
      </c>
    </row>
    <row r="2356" spans="1:3" x14ac:dyDescent="0.25">
      <c r="A2356" s="13">
        <v>613566</v>
      </c>
      <c r="B2356" s="5" t="s">
        <v>948</v>
      </c>
      <c r="C2356" s="6" t="str">
        <f t="shared" si="37"/>
        <v>SUBCUENTA</v>
      </c>
    </row>
    <row r="2357" spans="1:3" x14ac:dyDescent="0.25">
      <c r="A2357" s="13">
        <v>613568</v>
      </c>
      <c r="B2357" s="5" t="s">
        <v>949</v>
      </c>
      <c r="C2357" s="6" t="str">
        <f t="shared" si="37"/>
        <v>SUBCUENTA</v>
      </c>
    </row>
    <row r="2358" spans="1:3" x14ac:dyDescent="0.25">
      <c r="A2358" s="13">
        <v>613570</v>
      </c>
      <c r="B2358" s="5" t="s">
        <v>950</v>
      </c>
      <c r="C2358" s="6" t="str">
        <f t="shared" si="37"/>
        <v>SUBCUENTA</v>
      </c>
    </row>
    <row r="2359" spans="1:3" x14ac:dyDescent="0.25">
      <c r="A2359" s="13">
        <v>613572</v>
      </c>
      <c r="B2359" s="5" t="s">
        <v>951</v>
      </c>
      <c r="C2359" s="6" t="str">
        <f t="shared" si="37"/>
        <v>SUBCUENTA</v>
      </c>
    </row>
    <row r="2360" spans="1:3" x14ac:dyDescent="0.25">
      <c r="A2360" s="13">
        <v>613595</v>
      </c>
      <c r="B2360" s="5" t="s">
        <v>952</v>
      </c>
      <c r="C2360" s="6" t="str">
        <f t="shared" si="37"/>
        <v>SUBCUENTA</v>
      </c>
    </row>
    <row r="2361" spans="1:3" x14ac:dyDescent="0.25">
      <c r="A2361" s="13">
        <v>613599</v>
      </c>
      <c r="B2361" s="5" t="s">
        <v>51</v>
      </c>
      <c r="C2361" s="6" t="str">
        <f t="shared" si="37"/>
        <v>SUBCUENTA</v>
      </c>
    </row>
    <row r="2362" spans="1:3" x14ac:dyDescent="0.25">
      <c r="A2362" s="13">
        <v>6140</v>
      </c>
      <c r="B2362" s="5" t="s">
        <v>44</v>
      </c>
      <c r="C2362" s="6" t="str">
        <f t="shared" si="37"/>
        <v>CUENTA</v>
      </c>
    </row>
    <row r="2363" spans="1:3" x14ac:dyDescent="0.25">
      <c r="A2363" s="13">
        <v>614005</v>
      </c>
      <c r="B2363" s="5" t="s">
        <v>953</v>
      </c>
      <c r="C2363" s="6" t="str">
        <f t="shared" si="37"/>
        <v>SUBCUENTA</v>
      </c>
    </row>
    <row r="2364" spans="1:3" x14ac:dyDescent="0.25">
      <c r="A2364" s="13">
        <v>614010</v>
      </c>
      <c r="B2364" s="5" t="s">
        <v>954</v>
      </c>
      <c r="C2364" s="6" t="str">
        <f t="shared" si="37"/>
        <v>SUBCUENTA</v>
      </c>
    </row>
    <row r="2365" spans="1:3" x14ac:dyDescent="0.25">
      <c r="A2365" s="13">
        <v>614015</v>
      </c>
      <c r="B2365" s="5" t="s">
        <v>955</v>
      </c>
      <c r="C2365" s="6" t="str">
        <f t="shared" si="37"/>
        <v>SUBCUENTA</v>
      </c>
    </row>
    <row r="2366" spans="1:3" x14ac:dyDescent="0.25">
      <c r="A2366" s="13">
        <v>614020</v>
      </c>
      <c r="B2366" s="5" t="s">
        <v>956</v>
      </c>
      <c r="C2366" s="6" t="str">
        <f t="shared" si="37"/>
        <v>SUBCUENTA</v>
      </c>
    </row>
    <row r="2367" spans="1:3" x14ac:dyDescent="0.25">
      <c r="A2367" s="13">
        <v>614095</v>
      </c>
      <c r="B2367" s="5" t="s">
        <v>803</v>
      </c>
      <c r="C2367" s="6" t="str">
        <f t="shared" si="37"/>
        <v>SUBCUENTA</v>
      </c>
    </row>
    <row r="2368" spans="1:3" x14ac:dyDescent="0.25">
      <c r="A2368" s="13">
        <v>614099</v>
      </c>
      <c r="B2368" s="5" t="s">
        <v>51</v>
      </c>
      <c r="C2368" s="6" t="str">
        <f t="shared" si="37"/>
        <v>SUBCUENTA</v>
      </c>
    </row>
    <row r="2369" spans="1:3" x14ac:dyDescent="0.25">
      <c r="A2369" s="13">
        <v>6145</v>
      </c>
      <c r="B2369" s="5" t="s">
        <v>45</v>
      </c>
      <c r="C2369" s="6" t="str">
        <f t="shared" si="37"/>
        <v>CUENTA</v>
      </c>
    </row>
    <row r="2370" spans="1:3" x14ac:dyDescent="0.25">
      <c r="A2370" s="13">
        <v>614505</v>
      </c>
      <c r="B2370" s="5" t="s">
        <v>957</v>
      </c>
      <c r="C2370" s="6" t="str">
        <f t="shared" si="37"/>
        <v>SUBCUENTA</v>
      </c>
    </row>
    <row r="2371" spans="1:3" x14ac:dyDescent="0.25">
      <c r="A2371" s="13">
        <v>614510</v>
      </c>
      <c r="B2371" s="5" t="s">
        <v>958</v>
      </c>
      <c r="C2371" s="6" t="str">
        <f t="shared" si="37"/>
        <v>SUBCUENTA</v>
      </c>
    </row>
    <row r="2372" spans="1:3" x14ac:dyDescent="0.25">
      <c r="A2372" s="13">
        <v>614515</v>
      </c>
      <c r="B2372" s="5" t="s">
        <v>959</v>
      </c>
      <c r="C2372" s="6" t="str">
        <f t="shared" si="37"/>
        <v>SUBCUENTA</v>
      </c>
    </row>
    <row r="2373" spans="1:3" x14ac:dyDescent="0.25">
      <c r="A2373" s="13">
        <v>614520</v>
      </c>
      <c r="B2373" s="5" t="s">
        <v>960</v>
      </c>
      <c r="C2373" s="6" t="str">
        <f t="shared" si="37"/>
        <v>SUBCUENTA</v>
      </c>
    </row>
    <row r="2374" spans="1:3" x14ac:dyDescent="0.25">
      <c r="A2374" s="13">
        <v>614525</v>
      </c>
      <c r="B2374" s="5" t="s">
        <v>961</v>
      </c>
      <c r="C2374" s="6" t="str">
        <f t="shared" si="37"/>
        <v>SUBCUENTA</v>
      </c>
    </row>
    <row r="2375" spans="1:3" x14ac:dyDescent="0.25">
      <c r="A2375" s="13">
        <v>614530</v>
      </c>
      <c r="B2375" s="5" t="s">
        <v>962</v>
      </c>
      <c r="C2375" s="6" t="str">
        <f t="shared" si="37"/>
        <v>SUBCUENTA</v>
      </c>
    </row>
    <row r="2376" spans="1:3" x14ac:dyDescent="0.25">
      <c r="A2376" s="13">
        <v>614535</v>
      </c>
      <c r="B2376" s="5" t="s">
        <v>963</v>
      </c>
      <c r="C2376" s="6" t="str">
        <f t="shared" si="37"/>
        <v>SUBCUENTA</v>
      </c>
    </row>
    <row r="2377" spans="1:3" x14ac:dyDescent="0.25">
      <c r="A2377" s="13">
        <v>614540</v>
      </c>
      <c r="B2377" s="5" t="s">
        <v>964</v>
      </c>
      <c r="C2377" s="6" t="str">
        <f t="shared" si="37"/>
        <v>SUBCUENTA</v>
      </c>
    </row>
    <row r="2378" spans="1:3" x14ac:dyDescent="0.25">
      <c r="A2378" s="13">
        <v>614545</v>
      </c>
      <c r="B2378" s="5" t="s">
        <v>965</v>
      </c>
      <c r="C2378" s="6" t="str">
        <f t="shared" si="37"/>
        <v>SUBCUENTA</v>
      </c>
    </row>
    <row r="2379" spans="1:3" x14ac:dyDescent="0.25">
      <c r="A2379" s="13">
        <v>614550</v>
      </c>
      <c r="B2379" s="5" t="s">
        <v>966</v>
      </c>
      <c r="C2379" s="6" t="str">
        <f t="shared" si="37"/>
        <v>SUBCUENTA</v>
      </c>
    </row>
    <row r="2380" spans="1:3" x14ac:dyDescent="0.25">
      <c r="A2380" s="13">
        <v>614555</v>
      </c>
      <c r="B2380" s="5" t="s">
        <v>967</v>
      </c>
      <c r="C2380" s="6" t="str">
        <f t="shared" si="37"/>
        <v>SUBCUENTA</v>
      </c>
    </row>
    <row r="2381" spans="1:3" x14ac:dyDescent="0.25">
      <c r="A2381" s="13">
        <v>614560</v>
      </c>
      <c r="B2381" s="5" t="s">
        <v>968</v>
      </c>
      <c r="C2381" s="6" t="str">
        <f t="shared" si="37"/>
        <v>SUBCUENTA</v>
      </c>
    </row>
    <row r="2382" spans="1:3" x14ac:dyDescent="0.25">
      <c r="A2382" s="13">
        <v>614565</v>
      </c>
      <c r="B2382" s="5" t="s">
        <v>969</v>
      </c>
      <c r="C2382" s="6" t="str">
        <f t="shared" si="37"/>
        <v>SUBCUENTA</v>
      </c>
    </row>
    <row r="2383" spans="1:3" x14ac:dyDescent="0.25">
      <c r="A2383" s="13">
        <v>614570</v>
      </c>
      <c r="B2383" s="5" t="s">
        <v>970</v>
      </c>
      <c r="C2383" s="6" t="str">
        <f t="shared" si="37"/>
        <v>SUBCUENTA</v>
      </c>
    </row>
    <row r="2384" spans="1:3" x14ac:dyDescent="0.25">
      <c r="A2384" s="13">
        <v>614575</v>
      </c>
      <c r="B2384" s="5" t="s">
        <v>971</v>
      </c>
      <c r="C2384" s="6" t="str">
        <f t="shared" si="37"/>
        <v>SUBCUENTA</v>
      </c>
    </row>
    <row r="2385" spans="1:3" x14ac:dyDescent="0.25">
      <c r="A2385" s="13">
        <v>614580</v>
      </c>
      <c r="B2385" s="5" t="s">
        <v>972</v>
      </c>
      <c r="C2385" s="6" t="str">
        <f t="shared" si="37"/>
        <v>SUBCUENTA</v>
      </c>
    </row>
    <row r="2386" spans="1:3" x14ac:dyDescent="0.25">
      <c r="A2386" s="13">
        <v>614595</v>
      </c>
      <c r="B2386" s="5" t="s">
        <v>803</v>
      </c>
      <c r="C2386" s="6" t="str">
        <f t="shared" si="37"/>
        <v>SUBCUENTA</v>
      </c>
    </row>
    <row r="2387" spans="1:3" x14ac:dyDescent="0.25">
      <c r="A2387" s="13">
        <v>614599</v>
      </c>
      <c r="B2387" s="5" t="s">
        <v>51</v>
      </c>
      <c r="C2387" s="6" t="str">
        <f t="shared" si="37"/>
        <v>SUBCUENTA</v>
      </c>
    </row>
    <row r="2388" spans="1:3" x14ac:dyDescent="0.25">
      <c r="A2388" s="13">
        <v>6150</v>
      </c>
      <c r="B2388" s="5" t="s">
        <v>46</v>
      </c>
      <c r="C2388" s="6" t="str">
        <f t="shared" si="37"/>
        <v>CUENTA</v>
      </c>
    </row>
    <row r="2389" spans="1:3" x14ac:dyDescent="0.25">
      <c r="A2389" s="13">
        <v>615005</v>
      </c>
      <c r="B2389" s="5" t="s">
        <v>459</v>
      </c>
      <c r="C2389" s="6" t="str">
        <f t="shared" si="37"/>
        <v>SUBCUENTA</v>
      </c>
    </row>
    <row r="2390" spans="1:3" x14ac:dyDescent="0.25">
      <c r="A2390" s="13">
        <v>615010</v>
      </c>
      <c r="B2390" s="5" t="s">
        <v>1264</v>
      </c>
      <c r="C2390" s="6" t="str">
        <f t="shared" si="37"/>
        <v>SUBCUENTA</v>
      </c>
    </row>
    <row r="2391" spans="1:3" x14ac:dyDescent="0.25">
      <c r="A2391" s="13">
        <v>615099</v>
      </c>
      <c r="B2391" s="5" t="s">
        <v>51</v>
      </c>
      <c r="C2391" s="6" t="str">
        <f t="shared" si="37"/>
        <v>SUBCUENTA</v>
      </c>
    </row>
    <row r="2392" spans="1:3" x14ac:dyDescent="0.25">
      <c r="A2392" s="13">
        <v>6155</v>
      </c>
      <c r="B2392" s="5" t="s">
        <v>47</v>
      </c>
      <c r="C2392" s="6" t="str">
        <f t="shared" si="37"/>
        <v>CUENTA</v>
      </c>
    </row>
    <row r="2393" spans="1:3" x14ac:dyDescent="0.25">
      <c r="A2393" s="13">
        <v>615505</v>
      </c>
      <c r="B2393" s="5" t="s">
        <v>986</v>
      </c>
      <c r="C2393" s="6" t="str">
        <f t="shared" si="37"/>
        <v>SUBCUENTA</v>
      </c>
    </row>
    <row r="2394" spans="1:3" x14ac:dyDescent="0.25">
      <c r="A2394" s="13">
        <v>615510</v>
      </c>
      <c r="B2394" s="5" t="s">
        <v>987</v>
      </c>
      <c r="C2394" s="6" t="str">
        <f t="shared" si="37"/>
        <v>SUBCUENTA</v>
      </c>
    </row>
    <row r="2395" spans="1:3" x14ac:dyDescent="0.25">
      <c r="A2395" s="13">
        <v>615515</v>
      </c>
      <c r="B2395" s="5" t="s">
        <v>988</v>
      </c>
      <c r="C2395" s="6" t="str">
        <f t="shared" si="37"/>
        <v>SUBCUENTA</v>
      </c>
    </row>
    <row r="2396" spans="1:3" x14ac:dyDescent="0.25">
      <c r="A2396" s="13">
        <v>615520</v>
      </c>
      <c r="B2396" s="5" t="s">
        <v>989</v>
      </c>
      <c r="C2396" s="6" t="str">
        <f t="shared" si="37"/>
        <v>SUBCUENTA</v>
      </c>
    </row>
    <row r="2397" spans="1:3" x14ac:dyDescent="0.25">
      <c r="A2397" s="13">
        <v>615525</v>
      </c>
      <c r="B2397" s="5" t="s">
        <v>990</v>
      </c>
      <c r="C2397" s="6" t="str">
        <f t="shared" si="37"/>
        <v>SUBCUENTA</v>
      </c>
    </row>
    <row r="2398" spans="1:3" x14ac:dyDescent="0.25">
      <c r="A2398" s="13">
        <v>615530</v>
      </c>
      <c r="B2398" s="5" t="s">
        <v>991</v>
      </c>
      <c r="C2398" s="6" t="str">
        <f t="shared" si="37"/>
        <v>SUBCUENTA</v>
      </c>
    </row>
    <row r="2399" spans="1:3" x14ac:dyDescent="0.25">
      <c r="A2399" s="13">
        <v>615535</v>
      </c>
      <c r="B2399" s="5" t="s">
        <v>992</v>
      </c>
      <c r="C2399" s="6" t="str">
        <f t="shared" si="37"/>
        <v>SUBCUENTA</v>
      </c>
    </row>
    <row r="2400" spans="1:3" x14ac:dyDescent="0.25">
      <c r="A2400" s="13">
        <v>615540</v>
      </c>
      <c r="B2400" s="5" t="s">
        <v>993</v>
      </c>
      <c r="C2400" s="6" t="str">
        <f t="shared" si="37"/>
        <v>SUBCUENTA</v>
      </c>
    </row>
    <row r="2401" spans="1:3" x14ac:dyDescent="0.25">
      <c r="A2401" s="13">
        <v>615545</v>
      </c>
      <c r="B2401" s="5" t="s">
        <v>994</v>
      </c>
      <c r="C2401" s="6" t="str">
        <f t="shared" si="37"/>
        <v>SUBCUENTA</v>
      </c>
    </row>
    <row r="2402" spans="1:3" x14ac:dyDescent="0.25">
      <c r="A2402" s="13">
        <v>615550</v>
      </c>
      <c r="B2402" s="5" t="s">
        <v>995</v>
      </c>
      <c r="C2402" s="6" t="str">
        <f t="shared" si="37"/>
        <v>SUBCUENTA</v>
      </c>
    </row>
    <row r="2403" spans="1:3" x14ac:dyDescent="0.25">
      <c r="A2403" s="13">
        <v>615555</v>
      </c>
      <c r="B2403" s="5" t="s">
        <v>996</v>
      </c>
      <c r="C2403" s="6" t="str">
        <f t="shared" si="37"/>
        <v>SUBCUENTA</v>
      </c>
    </row>
    <row r="2404" spans="1:3" x14ac:dyDescent="0.25">
      <c r="A2404" s="13">
        <v>615560</v>
      </c>
      <c r="B2404" s="5" t="s">
        <v>997</v>
      </c>
      <c r="C2404" s="6" t="str">
        <f t="shared" si="37"/>
        <v>SUBCUENTA</v>
      </c>
    </row>
    <row r="2405" spans="1:3" x14ac:dyDescent="0.25">
      <c r="A2405" s="13">
        <v>615565</v>
      </c>
      <c r="B2405" s="5" t="s">
        <v>998</v>
      </c>
      <c r="C2405" s="6" t="str">
        <f t="shared" si="37"/>
        <v>SUBCUENTA</v>
      </c>
    </row>
    <row r="2406" spans="1:3" x14ac:dyDescent="0.25">
      <c r="A2406" s="13">
        <v>615570</v>
      </c>
      <c r="B2406" s="5" t="s">
        <v>999</v>
      </c>
      <c r="C2406" s="6" t="str">
        <f t="shared" si="37"/>
        <v>SUBCUENTA</v>
      </c>
    </row>
    <row r="2407" spans="1:3" x14ac:dyDescent="0.25">
      <c r="A2407" s="13">
        <v>615575</v>
      </c>
      <c r="B2407" s="5" t="s">
        <v>1000</v>
      </c>
      <c r="C2407" s="6" t="str">
        <f t="shared" si="37"/>
        <v>SUBCUENTA</v>
      </c>
    </row>
    <row r="2408" spans="1:3" x14ac:dyDescent="0.25">
      <c r="A2408" s="13">
        <v>615580</v>
      </c>
      <c r="B2408" s="5" t="s">
        <v>1001</v>
      </c>
      <c r="C2408" s="6" t="str">
        <f t="shared" si="37"/>
        <v>SUBCUENTA</v>
      </c>
    </row>
    <row r="2409" spans="1:3" x14ac:dyDescent="0.25">
      <c r="A2409" s="13">
        <v>615585</v>
      </c>
      <c r="B2409" s="5" t="s">
        <v>1002</v>
      </c>
      <c r="C2409" s="6" t="str">
        <f t="shared" si="37"/>
        <v>SUBCUENTA</v>
      </c>
    </row>
    <row r="2410" spans="1:3" x14ac:dyDescent="0.25">
      <c r="A2410" s="13">
        <v>615590</v>
      </c>
      <c r="B2410" s="5" t="s">
        <v>1003</v>
      </c>
      <c r="C2410" s="6" t="str">
        <f t="shared" ref="C2410:C2473" si="38">IF(LEN(A2410)=1,"CLASE",IF(LEN(A2410)=2,"GRUPO",IF(LEN(A2410)=4,"CUENTA",IF(LEN(A2410)=6,"SUBCUENTA",""))))</f>
        <v>SUBCUENTA</v>
      </c>
    </row>
    <row r="2411" spans="1:3" x14ac:dyDescent="0.25">
      <c r="A2411" s="13">
        <v>615595</v>
      </c>
      <c r="B2411" s="5" t="s">
        <v>803</v>
      </c>
      <c r="C2411" s="6" t="str">
        <f t="shared" si="38"/>
        <v>SUBCUENTA</v>
      </c>
    </row>
    <row r="2412" spans="1:3" x14ac:dyDescent="0.25">
      <c r="A2412" s="13">
        <v>615599</v>
      </c>
      <c r="B2412" s="5" t="s">
        <v>51</v>
      </c>
      <c r="C2412" s="6" t="str">
        <f t="shared" si="38"/>
        <v>SUBCUENTA</v>
      </c>
    </row>
    <row r="2413" spans="1:3" x14ac:dyDescent="0.25">
      <c r="A2413" s="13">
        <v>6160</v>
      </c>
      <c r="B2413" s="5" t="s">
        <v>48</v>
      </c>
      <c r="C2413" s="6" t="str">
        <f t="shared" si="38"/>
        <v>CUENTA</v>
      </c>
    </row>
    <row r="2414" spans="1:3" x14ac:dyDescent="0.25">
      <c r="A2414" s="13">
        <v>616005</v>
      </c>
      <c r="B2414" s="5" t="s">
        <v>1004</v>
      </c>
      <c r="C2414" s="6" t="str">
        <f t="shared" si="38"/>
        <v>SUBCUENTA</v>
      </c>
    </row>
    <row r="2415" spans="1:3" x14ac:dyDescent="0.25">
      <c r="A2415" s="13">
        <v>610595</v>
      </c>
      <c r="B2415" s="5" t="s">
        <v>803</v>
      </c>
      <c r="C2415" s="6" t="str">
        <f t="shared" si="38"/>
        <v>SUBCUENTA</v>
      </c>
    </row>
    <row r="2416" spans="1:3" x14ac:dyDescent="0.25">
      <c r="A2416" s="13">
        <v>616099</v>
      </c>
      <c r="B2416" s="5" t="s">
        <v>51</v>
      </c>
      <c r="C2416" s="6" t="str">
        <f t="shared" si="38"/>
        <v>SUBCUENTA</v>
      </c>
    </row>
    <row r="2417" spans="1:3" x14ac:dyDescent="0.25">
      <c r="A2417" s="13">
        <v>6165</v>
      </c>
      <c r="B2417" s="5" t="s">
        <v>49</v>
      </c>
      <c r="C2417" s="6" t="str">
        <f t="shared" si="38"/>
        <v>CUENTA</v>
      </c>
    </row>
    <row r="2418" spans="1:3" x14ac:dyDescent="0.25">
      <c r="A2418" s="13">
        <v>616505</v>
      </c>
      <c r="B2418" s="5" t="s">
        <v>1005</v>
      </c>
      <c r="C2418" s="6" t="str">
        <f t="shared" si="38"/>
        <v>SUBCUENTA</v>
      </c>
    </row>
    <row r="2419" spans="1:3" x14ac:dyDescent="0.25">
      <c r="A2419" s="13">
        <v>616510</v>
      </c>
      <c r="B2419" s="5" t="s">
        <v>1006</v>
      </c>
      <c r="C2419" s="6" t="str">
        <f t="shared" si="38"/>
        <v>SUBCUENTA</v>
      </c>
    </row>
    <row r="2420" spans="1:3" x14ac:dyDescent="0.25">
      <c r="A2420" s="13">
        <v>616515</v>
      </c>
      <c r="B2420" s="5" t="s">
        <v>1007</v>
      </c>
      <c r="C2420" s="6" t="str">
        <f t="shared" si="38"/>
        <v>SUBCUENTA</v>
      </c>
    </row>
    <row r="2421" spans="1:3" x14ac:dyDescent="0.25">
      <c r="A2421" s="13">
        <v>616520</v>
      </c>
      <c r="B2421" s="5" t="s">
        <v>1008</v>
      </c>
      <c r="C2421" s="6" t="str">
        <f t="shared" si="38"/>
        <v>SUBCUENTA</v>
      </c>
    </row>
    <row r="2422" spans="1:3" x14ac:dyDescent="0.25">
      <c r="A2422" s="13">
        <v>616525</v>
      </c>
      <c r="B2422" s="5" t="s">
        <v>1009</v>
      </c>
      <c r="C2422" s="6" t="str">
        <f t="shared" si="38"/>
        <v>SUBCUENTA</v>
      </c>
    </row>
    <row r="2423" spans="1:3" x14ac:dyDescent="0.25">
      <c r="A2423" s="13">
        <v>616530</v>
      </c>
      <c r="B2423" s="5" t="s">
        <v>1010</v>
      </c>
      <c r="C2423" s="6" t="str">
        <f t="shared" si="38"/>
        <v>SUBCUENTA</v>
      </c>
    </row>
    <row r="2424" spans="1:3" x14ac:dyDescent="0.25">
      <c r="A2424" s="13">
        <v>616595</v>
      </c>
      <c r="B2424" s="5" t="s">
        <v>803</v>
      </c>
      <c r="C2424" s="6" t="str">
        <f t="shared" si="38"/>
        <v>SUBCUENTA</v>
      </c>
    </row>
    <row r="2425" spans="1:3" x14ac:dyDescent="0.25">
      <c r="A2425" s="13">
        <v>616599</v>
      </c>
      <c r="B2425" s="5" t="s">
        <v>51</v>
      </c>
      <c r="C2425" s="6" t="str">
        <f t="shared" si="38"/>
        <v>SUBCUENTA</v>
      </c>
    </row>
    <row r="2426" spans="1:3" x14ac:dyDescent="0.25">
      <c r="A2426" s="13">
        <v>6170</v>
      </c>
      <c r="B2426" s="5" t="s">
        <v>50</v>
      </c>
      <c r="C2426" s="6" t="str">
        <f t="shared" si="38"/>
        <v>CUENTA</v>
      </c>
    </row>
    <row r="2427" spans="1:3" x14ac:dyDescent="0.25">
      <c r="A2427" s="13">
        <v>617005</v>
      </c>
      <c r="B2427" s="5" t="s">
        <v>1011</v>
      </c>
      <c r="C2427" s="6" t="str">
        <f t="shared" si="38"/>
        <v>SUBCUENTA</v>
      </c>
    </row>
    <row r="2428" spans="1:3" x14ac:dyDescent="0.25">
      <c r="A2428" s="13">
        <v>617010</v>
      </c>
      <c r="B2428" s="5" t="s">
        <v>1012</v>
      </c>
      <c r="C2428" s="6" t="str">
        <f t="shared" si="38"/>
        <v>SUBCUENTA</v>
      </c>
    </row>
    <row r="2429" spans="1:3" x14ac:dyDescent="0.25">
      <c r="A2429" s="13">
        <v>617015</v>
      </c>
      <c r="B2429" s="5" t="s">
        <v>1013</v>
      </c>
      <c r="C2429" s="6" t="str">
        <f t="shared" si="38"/>
        <v>SUBCUENTA</v>
      </c>
    </row>
    <row r="2430" spans="1:3" x14ac:dyDescent="0.25">
      <c r="A2430" s="13">
        <v>617020</v>
      </c>
      <c r="B2430" s="5" t="s">
        <v>1014</v>
      </c>
      <c r="C2430" s="6" t="str">
        <f t="shared" si="38"/>
        <v>SUBCUENTA</v>
      </c>
    </row>
    <row r="2431" spans="1:3" x14ac:dyDescent="0.25">
      <c r="A2431" s="13">
        <v>617025</v>
      </c>
      <c r="B2431" s="5" t="s">
        <v>1015</v>
      </c>
      <c r="C2431" s="6" t="str">
        <f t="shared" si="38"/>
        <v>SUBCUENTA</v>
      </c>
    </row>
    <row r="2432" spans="1:3" x14ac:dyDescent="0.25">
      <c r="A2432" s="13">
        <v>617030</v>
      </c>
      <c r="B2432" s="5" t="s">
        <v>1016</v>
      </c>
      <c r="C2432" s="6" t="str">
        <f t="shared" si="38"/>
        <v>SUBCUENTA</v>
      </c>
    </row>
    <row r="2433" spans="1:3" x14ac:dyDescent="0.25">
      <c r="A2433" s="13">
        <v>617035</v>
      </c>
      <c r="B2433" s="5" t="s">
        <v>1017</v>
      </c>
      <c r="C2433" s="6" t="str">
        <f t="shared" si="38"/>
        <v>SUBCUENTA</v>
      </c>
    </row>
    <row r="2434" spans="1:3" x14ac:dyDescent="0.25">
      <c r="A2434" s="13">
        <v>617040</v>
      </c>
      <c r="B2434" s="5" t="s">
        <v>1018</v>
      </c>
      <c r="C2434" s="6" t="str">
        <f t="shared" si="38"/>
        <v>SUBCUENTA</v>
      </c>
    </row>
    <row r="2435" spans="1:3" x14ac:dyDescent="0.25">
      <c r="A2435" s="13">
        <v>617045</v>
      </c>
      <c r="B2435" s="5" t="s">
        <v>1019</v>
      </c>
      <c r="C2435" s="6" t="str">
        <f t="shared" si="38"/>
        <v>SUBCUENTA</v>
      </c>
    </row>
    <row r="2436" spans="1:3" x14ac:dyDescent="0.25">
      <c r="A2436" s="13">
        <v>617050</v>
      </c>
      <c r="B2436" s="5" t="s">
        <v>1020</v>
      </c>
      <c r="C2436" s="6" t="str">
        <f t="shared" si="38"/>
        <v>SUBCUENTA</v>
      </c>
    </row>
    <row r="2437" spans="1:3" x14ac:dyDescent="0.25">
      <c r="A2437" s="13">
        <v>617055</v>
      </c>
      <c r="B2437" s="5" t="s">
        <v>1021</v>
      </c>
      <c r="C2437" s="6" t="str">
        <f t="shared" si="38"/>
        <v>SUBCUENTA</v>
      </c>
    </row>
    <row r="2438" spans="1:3" x14ac:dyDescent="0.25">
      <c r="A2438" s="13">
        <v>617060</v>
      </c>
      <c r="B2438" s="5" t="s">
        <v>1022</v>
      </c>
      <c r="C2438" s="6" t="str">
        <f t="shared" si="38"/>
        <v>SUBCUENTA</v>
      </c>
    </row>
    <row r="2439" spans="1:3" x14ac:dyDescent="0.25">
      <c r="A2439" s="13">
        <v>617065</v>
      </c>
      <c r="B2439" s="5" t="s">
        <v>1023</v>
      </c>
      <c r="C2439" s="6" t="str">
        <f t="shared" si="38"/>
        <v>SUBCUENTA</v>
      </c>
    </row>
    <row r="2440" spans="1:3" x14ac:dyDescent="0.25">
      <c r="A2440" s="13">
        <v>617095</v>
      </c>
      <c r="B2440" s="5" t="s">
        <v>803</v>
      </c>
      <c r="C2440" s="6" t="str">
        <f t="shared" si="38"/>
        <v>SUBCUENTA</v>
      </c>
    </row>
    <row r="2441" spans="1:3" x14ac:dyDescent="0.25">
      <c r="A2441" s="13">
        <v>617099</v>
      </c>
      <c r="B2441" s="5" t="s">
        <v>51</v>
      </c>
      <c r="C2441" s="6" t="str">
        <f t="shared" si="38"/>
        <v>SUBCUENTA</v>
      </c>
    </row>
    <row r="2442" spans="1:3" x14ac:dyDescent="0.25">
      <c r="A2442" s="13">
        <v>62</v>
      </c>
      <c r="B2442" s="5" t="s">
        <v>525</v>
      </c>
      <c r="C2442" s="6" t="str">
        <f t="shared" si="38"/>
        <v>GRUPO</v>
      </c>
    </row>
    <row r="2443" spans="1:3" x14ac:dyDescent="0.25">
      <c r="A2443" s="13">
        <v>6205</v>
      </c>
      <c r="B2443" s="5" t="s">
        <v>1265</v>
      </c>
      <c r="C2443" s="6" t="str">
        <f t="shared" si="38"/>
        <v>CUENTA</v>
      </c>
    </row>
    <row r="2444" spans="1:3" ht="25.5" x14ac:dyDescent="0.25">
      <c r="A2444" s="13" t="s">
        <v>1266</v>
      </c>
      <c r="B2444" s="5"/>
      <c r="C2444" s="6" t="str">
        <f t="shared" si="38"/>
        <v/>
      </c>
    </row>
    <row r="2445" spans="1:3" x14ac:dyDescent="0.25">
      <c r="A2445" s="13">
        <v>620599</v>
      </c>
      <c r="B2445" s="5" t="s">
        <v>51</v>
      </c>
      <c r="C2445" s="6" t="str">
        <f t="shared" si="38"/>
        <v>SUBCUENTA</v>
      </c>
    </row>
    <row r="2446" spans="1:3" x14ac:dyDescent="0.25">
      <c r="A2446" s="13">
        <v>6210</v>
      </c>
      <c r="B2446" s="5" t="s">
        <v>1267</v>
      </c>
      <c r="C2446" s="6" t="str">
        <f t="shared" si="38"/>
        <v>CUENTA</v>
      </c>
    </row>
    <row r="2447" spans="1:3" ht="25.5" x14ac:dyDescent="0.25">
      <c r="A2447" s="13" t="s">
        <v>1268</v>
      </c>
      <c r="B2447" s="5"/>
      <c r="C2447" s="6" t="str">
        <f t="shared" si="38"/>
        <v/>
      </c>
    </row>
    <row r="2448" spans="1:3" x14ac:dyDescent="0.25">
      <c r="A2448" s="13">
        <v>621099</v>
      </c>
      <c r="B2448" s="5" t="s">
        <v>51</v>
      </c>
      <c r="C2448" s="6" t="str">
        <f t="shared" si="38"/>
        <v>SUBCUENTA</v>
      </c>
    </row>
    <row r="2449" spans="1:3" x14ac:dyDescent="0.25">
      <c r="A2449" s="13">
        <v>6215</v>
      </c>
      <c r="B2449" s="5" t="s">
        <v>1269</v>
      </c>
      <c r="C2449" s="6" t="str">
        <f t="shared" si="38"/>
        <v>CUENTA</v>
      </c>
    </row>
    <row r="2450" spans="1:3" ht="25.5" x14ac:dyDescent="0.25">
      <c r="A2450" s="13" t="s">
        <v>1270</v>
      </c>
      <c r="B2450" s="5"/>
      <c r="C2450" s="6" t="str">
        <f t="shared" si="38"/>
        <v/>
      </c>
    </row>
    <row r="2451" spans="1:3" x14ac:dyDescent="0.25">
      <c r="A2451" s="13">
        <v>621599</v>
      </c>
      <c r="B2451" s="5" t="s">
        <v>51</v>
      </c>
      <c r="C2451" s="6" t="str">
        <f t="shared" si="38"/>
        <v>SUBCUENTA</v>
      </c>
    </row>
    <row r="2452" spans="1:3" x14ac:dyDescent="0.25">
      <c r="A2452" s="13">
        <v>6220</v>
      </c>
      <c r="B2452" s="5" t="s">
        <v>1271</v>
      </c>
      <c r="C2452" s="6" t="str">
        <f t="shared" si="38"/>
        <v>CUENTA</v>
      </c>
    </row>
    <row r="2453" spans="1:3" ht="25.5" x14ac:dyDescent="0.25">
      <c r="A2453" s="13" t="s">
        <v>1272</v>
      </c>
      <c r="B2453" s="5"/>
      <c r="C2453" s="6" t="str">
        <f t="shared" si="38"/>
        <v/>
      </c>
    </row>
    <row r="2454" spans="1:3" x14ac:dyDescent="0.25">
      <c r="A2454" s="13">
        <v>622099</v>
      </c>
      <c r="B2454" s="5" t="s">
        <v>51</v>
      </c>
      <c r="C2454" s="6" t="str">
        <f t="shared" si="38"/>
        <v>SUBCUENTA</v>
      </c>
    </row>
    <row r="2455" spans="1:3" x14ac:dyDescent="0.25">
      <c r="A2455" s="13">
        <v>6225</v>
      </c>
      <c r="B2455" s="5" t="s">
        <v>1273</v>
      </c>
      <c r="C2455" s="6" t="str">
        <f t="shared" si="38"/>
        <v>CUENTA</v>
      </c>
    </row>
    <row r="2456" spans="1:3" ht="25.5" x14ac:dyDescent="0.25">
      <c r="A2456" s="13" t="s">
        <v>1274</v>
      </c>
      <c r="B2456" s="5"/>
      <c r="C2456" s="6" t="str">
        <f t="shared" si="38"/>
        <v/>
      </c>
    </row>
    <row r="2457" spans="1:3" x14ac:dyDescent="0.25">
      <c r="A2457" s="13">
        <v>622599</v>
      </c>
      <c r="B2457" s="5" t="s">
        <v>51</v>
      </c>
      <c r="C2457" s="6" t="str">
        <f t="shared" si="38"/>
        <v>SUBCUENTA</v>
      </c>
    </row>
    <row r="2458" spans="1:3" x14ac:dyDescent="0.25">
      <c r="A2458" s="13">
        <v>7</v>
      </c>
      <c r="B2458" s="5" t="s">
        <v>1275</v>
      </c>
      <c r="C2458" s="6" t="str">
        <f t="shared" si="38"/>
        <v>CLASE</v>
      </c>
    </row>
    <row r="2459" spans="1:3" x14ac:dyDescent="0.25">
      <c r="A2459" s="13">
        <v>71</v>
      </c>
      <c r="B2459" s="5" t="s">
        <v>1028</v>
      </c>
      <c r="C2459" s="6" t="str">
        <f t="shared" si="38"/>
        <v>GRUPO</v>
      </c>
    </row>
    <row r="2460" spans="1:3" x14ac:dyDescent="0.25">
      <c r="A2460" s="13" t="s">
        <v>1276</v>
      </c>
      <c r="B2460" s="5"/>
      <c r="C2460" s="6" t="str">
        <f t="shared" si="38"/>
        <v/>
      </c>
    </row>
    <row r="2461" spans="1:3" ht="25.5" x14ac:dyDescent="0.25">
      <c r="A2461" s="13" t="s">
        <v>1277</v>
      </c>
      <c r="B2461" s="5"/>
      <c r="C2461" s="6" t="str">
        <f t="shared" si="38"/>
        <v/>
      </c>
    </row>
    <row r="2462" spans="1:3" x14ac:dyDescent="0.25">
      <c r="A2462" s="13">
        <v>72</v>
      </c>
      <c r="B2462" s="5" t="s">
        <v>1278</v>
      </c>
      <c r="C2462" s="6" t="str">
        <f t="shared" si="38"/>
        <v>GRUPO</v>
      </c>
    </row>
    <row r="2463" spans="1:3" x14ac:dyDescent="0.25">
      <c r="A2463" s="13" t="s">
        <v>1279</v>
      </c>
      <c r="B2463" s="5"/>
      <c r="C2463" s="6" t="str">
        <f t="shared" si="38"/>
        <v/>
      </c>
    </row>
    <row r="2464" spans="1:3" ht="25.5" x14ac:dyDescent="0.25">
      <c r="A2464" s="13" t="s">
        <v>1280</v>
      </c>
      <c r="B2464" s="5"/>
      <c r="C2464" s="6" t="str">
        <f t="shared" si="38"/>
        <v/>
      </c>
    </row>
    <row r="2465" spans="1:3" x14ac:dyDescent="0.25">
      <c r="A2465" s="13">
        <v>73</v>
      </c>
      <c r="B2465" s="5" t="s">
        <v>1281</v>
      </c>
      <c r="C2465" s="6" t="str">
        <f t="shared" si="38"/>
        <v>GRUPO</v>
      </c>
    </row>
    <row r="2466" spans="1:3" x14ac:dyDescent="0.25">
      <c r="A2466" s="13" t="s">
        <v>1282</v>
      </c>
      <c r="B2466" s="5"/>
      <c r="C2466" s="6" t="str">
        <f t="shared" si="38"/>
        <v/>
      </c>
    </row>
    <row r="2467" spans="1:3" ht="25.5" x14ac:dyDescent="0.25">
      <c r="A2467" s="13" t="s">
        <v>1283</v>
      </c>
      <c r="B2467" s="5"/>
      <c r="C2467" s="6" t="str">
        <f t="shared" si="38"/>
        <v/>
      </c>
    </row>
    <row r="2468" spans="1:3" x14ac:dyDescent="0.25">
      <c r="A2468" s="13">
        <v>74</v>
      </c>
      <c r="B2468" s="5" t="s">
        <v>1284</v>
      </c>
      <c r="C2468" s="6" t="str">
        <f t="shared" si="38"/>
        <v>GRUPO</v>
      </c>
    </row>
    <row r="2469" spans="1:3" x14ac:dyDescent="0.25">
      <c r="A2469" s="13" t="s">
        <v>1285</v>
      </c>
      <c r="B2469" s="5"/>
      <c r="C2469" s="6" t="str">
        <f t="shared" si="38"/>
        <v/>
      </c>
    </row>
    <row r="2470" spans="1:3" ht="25.5" x14ac:dyDescent="0.25">
      <c r="A2470" s="13" t="s">
        <v>1286</v>
      </c>
      <c r="B2470" s="5"/>
      <c r="C2470" s="6" t="str">
        <f t="shared" si="38"/>
        <v/>
      </c>
    </row>
    <row r="2471" spans="1:3" x14ac:dyDescent="0.25">
      <c r="A2471" s="13">
        <v>8</v>
      </c>
      <c r="B2471" s="5" t="s">
        <v>1287</v>
      </c>
      <c r="C2471" s="6" t="str">
        <f t="shared" si="38"/>
        <v>CLASE</v>
      </c>
    </row>
    <row r="2472" spans="1:3" x14ac:dyDescent="0.25">
      <c r="A2472" s="13">
        <v>81</v>
      </c>
      <c r="B2472" s="5" t="s">
        <v>1288</v>
      </c>
      <c r="C2472" s="6" t="str">
        <f t="shared" si="38"/>
        <v>GRUPO</v>
      </c>
    </row>
    <row r="2473" spans="1:3" x14ac:dyDescent="0.25">
      <c r="A2473" s="13">
        <v>8105</v>
      </c>
      <c r="B2473" s="5" t="s">
        <v>1289</v>
      </c>
      <c r="C2473" s="6" t="str">
        <f t="shared" si="38"/>
        <v>CUENTA</v>
      </c>
    </row>
    <row r="2474" spans="1:3" x14ac:dyDescent="0.25">
      <c r="A2474" s="13">
        <v>810505</v>
      </c>
      <c r="B2474" s="5" t="s">
        <v>1290</v>
      </c>
      <c r="C2474" s="6" t="str">
        <f t="shared" ref="C2474:C2537" si="39">IF(LEN(A2474)=1,"CLASE",IF(LEN(A2474)=2,"GRUPO",IF(LEN(A2474)=4,"CUENTA",IF(LEN(A2474)=6,"SUBCUENTA",""))))</f>
        <v>SUBCUENTA</v>
      </c>
    </row>
    <row r="2475" spans="1:3" x14ac:dyDescent="0.25">
      <c r="A2475" s="13">
        <v>810510</v>
      </c>
      <c r="B2475" s="5" t="s">
        <v>1291</v>
      </c>
      <c r="C2475" s="6" t="str">
        <f t="shared" si="39"/>
        <v>SUBCUENTA</v>
      </c>
    </row>
    <row r="2476" spans="1:3" x14ac:dyDescent="0.25">
      <c r="A2476" s="13">
        <v>810599</v>
      </c>
      <c r="B2476" s="5" t="s">
        <v>51</v>
      </c>
      <c r="C2476" s="6" t="str">
        <f t="shared" si="39"/>
        <v>SUBCUENTA</v>
      </c>
    </row>
    <row r="2477" spans="1:3" x14ac:dyDescent="0.25">
      <c r="A2477" s="13">
        <v>8110</v>
      </c>
      <c r="B2477" s="5" t="s">
        <v>1292</v>
      </c>
      <c r="C2477" s="6" t="str">
        <f t="shared" si="39"/>
        <v>CUENTA</v>
      </c>
    </row>
    <row r="2478" spans="1:3" x14ac:dyDescent="0.25">
      <c r="A2478" s="13">
        <v>811005</v>
      </c>
      <c r="B2478" s="5" t="s">
        <v>1290</v>
      </c>
      <c r="C2478" s="6" t="str">
        <f t="shared" si="39"/>
        <v>SUBCUENTA</v>
      </c>
    </row>
    <row r="2479" spans="1:3" x14ac:dyDescent="0.25">
      <c r="A2479" s="13">
        <v>811010</v>
      </c>
      <c r="B2479" s="5" t="s">
        <v>1291</v>
      </c>
      <c r="C2479" s="6" t="str">
        <f t="shared" si="39"/>
        <v>SUBCUENTA</v>
      </c>
    </row>
    <row r="2480" spans="1:3" x14ac:dyDescent="0.25">
      <c r="A2480" s="13">
        <v>811015</v>
      </c>
      <c r="B2480" s="5" t="s">
        <v>1293</v>
      </c>
      <c r="C2480" s="6" t="str">
        <f t="shared" si="39"/>
        <v>SUBCUENTA</v>
      </c>
    </row>
    <row r="2481" spans="1:3" x14ac:dyDescent="0.25">
      <c r="A2481" s="13">
        <v>811020</v>
      </c>
      <c r="B2481" s="5" t="s">
        <v>1294</v>
      </c>
      <c r="C2481" s="6" t="str">
        <f t="shared" si="39"/>
        <v>SUBCUENTA</v>
      </c>
    </row>
    <row r="2482" spans="1:3" x14ac:dyDescent="0.25">
      <c r="A2482" s="13">
        <v>811099</v>
      </c>
      <c r="B2482" s="5" t="s">
        <v>51</v>
      </c>
      <c r="C2482" s="6" t="str">
        <f t="shared" si="39"/>
        <v>SUBCUENTA</v>
      </c>
    </row>
    <row r="2483" spans="1:3" x14ac:dyDescent="0.25">
      <c r="A2483" s="13">
        <v>8115</v>
      </c>
      <c r="B2483" s="5" t="s">
        <v>1295</v>
      </c>
      <c r="C2483" s="6" t="str">
        <f t="shared" si="39"/>
        <v>CUENTA</v>
      </c>
    </row>
    <row r="2484" spans="1:3" x14ac:dyDescent="0.25">
      <c r="A2484" s="13">
        <v>811505</v>
      </c>
      <c r="B2484" s="5" t="s">
        <v>1296</v>
      </c>
      <c r="C2484" s="6" t="str">
        <f t="shared" si="39"/>
        <v>SUBCUENTA</v>
      </c>
    </row>
    <row r="2485" spans="1:3" x14ac:dyDescent="0.25">
      <c r="A2485" s="13">
        <v>811510</v>
      </c>
      <c r="B2485" s="5" t="s">
        <v>1297</v>
      </c>
      <c r="C2485" s="6" t="str">
        <f t="shared" si="39"/>
        <v>SUBCUENTA</v>
      </c>
    </row>
    <row r="2486" spans="1:3" x14ac:dyDescent="0.25">
      <c r="A2486" s="13">
        <v>811515</v>
      </c>
      <c r="B2486" s="5" t="s">
        <v>1298</v>
      </c>
      <c r="C2486" s="6" t="str">
        <f t="shared" si="39"/>
        <v>SUBCUENTA</v>
      </c>
    </row>
    <row r="2487" spans="1:3" x14ac:dyDescent="0.25">
      <c r="A2487" s="13">
        <v>811520</v>
      </c>
      <c r="B2487" s="5" t="s">
        <v>1299</v>
      </c>
      <c r="C2487" s="6" t="str">
        <f t="shared" si="39"/>
        <v>SUBCUENTA</v>
      </c>
    </row>
    <row r="2488" spans="1:3" x14ac:dyDescent="0.25">
      <c r="A2488" s="13">
        <v>811599</v>
      </c>
      <c r="B2488" s="5" t="s">
        <v>51</v>
      </c>
      <c r="C2488" s="6" t="str">
        <f t="shared" si="39"/>
        <v>SUBCUENTA</v>
      </c>
    </row>
    <row r="2489" spans="1:3" x14ac:dyDescent="0.25">
      <c r="A2489" s="13">
        <v>8120</v>
      </c>
      <c r="B2489" s="5" t="s">
        <v>1300</v>
      </c>
      <c r="C2489" s="6" t="str">
        <f t="shared" si="39"/>
        <v>CUENTA</v>
      </c>
    </row>
    <row r="2490" spans="1:3" x14ac:dyDescent="0.25">
      <c r="A2490" s="13">
        <v>812005</v>
      </c>
      <c r="B2490" s="5" t="s">
        <v>1301</v>
      </c>
      <c r="C2490" s="6" t="str">
        <f t="shared" si="39"/>
        <v>SUBCUENTA</v>
      </c>
    </row>
    <row r="2491" spans="1:3" x14ac:dyDescent="0.25">
      <c r="A2491" s="13">
        <v>812010</v>
      </c>
      <c r="B2491" s="5" t="s">
        <v>1302</v>
      </c>
      <c r="C2491" s="6" t="str">
        <f t="shared" si="39"/>
        <v>SUBCUENTA</v>
      </c>
    </row>
    <row r="2492" spans="1:3" x14ac:dyDescent="0.25">
      <c r="A2492" s="13">
        <v>8125</v>
      </c>
      <c r="B2492" s="5" t="s">
        <v>210</v>
      </c>
      <c r="C2492" s="6" t="str">
        <f t="shared" si="39"/>
        <v>CUENTA</v>
      </c>
    </row>
    <row r="2493" spans="1:3" ht="25.5" x14ac:dyDescent="0.25">
      <c r="A2493" s="13" t="s">
        <v>1303</v>
      </c>
      <c r="B2493" s="5"/>
      <c r="C2493" s="6" t="str">
        <f t="shared" si="39"/>
        <v/>
      </c>
    </row>
    <row r="2494" spans="1:3" x14ac:dyDescent="0.25">
      <c r="A2494" s="13">
        <v>8195</v>
      </c>
      <c r="B2494" s="5" t="s">
        <v>113</v>
      </c>
      <c r="C2494" s="6" t="str">
        <f t="shared" si="39"/>
        <v>CUENTA</v>
      </c>
    </row>
    <row r="2495" spans="1:3" x14ac:dyDescent="0.25">
      <c r="A2495" s="13">
        <v>819505</v>
      </c>
      <c r="B2495" s="5" t="s">
        <v>1304</v>
      </c>
      <c r="C2495" s="6" t="str">
        <f t="shared" si="39"/>
        <v>SUBCUENTA</v>
      </c>
    </row>
    <row r="2496" spans="1:3" x14ac:dyDescent="0.25">
      <c r="A2496" s="13">
        <v>819595</v>
      </c>
      <c r="B2496" s="5" t="s">
        <v>63</v>
      </c>
      <c r="C2496" s="6" t="str">
        <f t="shared" si="39"/>
        <v>SUBCUENTA</v>
      </c>
    </row>
    <row r="2497" spans="1:3" x14ac:dyDescent="0.25">
      <c r="A2497" s="13">
        <v>819599</v>
      </c>
      <c r="B2497" s="5" t="s">
        <v>1305</v>
      </c>
      <c r="C2497" s="6" t="str">
        <f t="shared" si="39"/>
        <v>SUBCUENTA</v>
      </c>
    </row>
    <row r="2498" spans="1:3" x14ac:dyDescent="0.25">
      <c r="A2498" s="13">
        <v>82</v>
      </c>
      <c r="B2498" s="5" t="s">
        <v>1306</v>
      </c>
      <c r="C2498" s="6" t="str">
        <f t="shared" si="39"/>
        <v>GRUPO</v>
      </c>
    </row>
    <row r="2499" spans="1:3" x14ac:dyDescent="0.25">
      <c r="A2499" s="13" t="s">
        <v>1307</v>
      </c>
      <c r="B2499" s="5"/>
      <c r="C2499" s="6" t="str">
        <f t="shared" si="39"/>
        <v/>
      </c>
    </row>
    <row r="2500" spans="1:3" ht="25.5" x14ac:dyDescent="0.25">
      <c r="A2500" s="13" t="s">
        <v>1308</v>
      </c>
      <c r="B2500" s="5"/>
      <c r="C2500" s="6" t="str">
        <f t="shared" si="39"/>
        <v/>
      </c>
    </row>
    <row r="2501" spans="1:3" x14ac:dyDescent="0.25">
      <c r="A2501" s="13">
        <v>83</v>
      </c>
      <c r="B2501" s="5" t="s">
        <v>1309</v>
      </c>
      <c r="C2501" s="6" t="str">
        <f t="shared" si="39"/>
        <v>GRUPO</v>
      </c>
    </row>
    <row r="2502" spans="1:3" x14ac:dyDescent="0.25">
      <c r="A2502" s="13">
        <v>8305</v>
      </c>
      <c r="B2502" s="5" t="s">
        <v>1310</v>
      </c>
      <c r="C2502" s="6" t="str">
        <f t="shared" si="39"/>
        <v>CUENTA</v>
      </c>
    </row>
    <row r="2503" spans="1:3" x14ac:dyDescent="0.25">
      <c r="A2503" s="13">
        <v>830505</v>
      </c>
      <c r="B2503" s="5" t="s">
        <v>1291</v>
      </c>
      <c r="C2503" s="6" t="str">
        <f t="shared" si="39"/>
        <v>SUBCUENTA</v>
      </c>
    </row>
    <row r="2504" spans="1:3" x14ac:dyDescent="0.25">
      <c r="A2504" s="13">
        <v>830510</v>
      </c>
      <c r="B2504" s="5" t="s">
        <v>1293</v>
      </c>
      <c r="C2504" s="6" t="str">
        <f t="shared" si="39"/>
        <v>SUBCUENTA</v>
      </c>
    </row>
    <row r="2505" spans="1:3" x14ac:dyDescent="0.25">
      <c r="A2505" s="13">
        <v>830599</v>
      </c>
      <c r="B2505" s="5" t="s">
        <v>51</v>
      </c>
      <c r="C2505" s="6" t="str">
        <f t="shared" si="39"/>
        <v>SUBCUENTA</v>
      </c>
    </row>
    <row r="2506" spans="1:3" x14ac:dyDescent="0.25">
      <c r="A2506" s="13">
        <v>8310</v>
      </c>
      <c r="B2506" s="5" t="s">
        <v>1311</v>
      </c>
      <c r="C2506" s="6" t="str">
        <f t="shared" si="39"/>
        <v>CUENTA</v>
      </c>
    </row>
    <row r="2507" spans="1:3" x14ac:dyDescent="0.25">
      <c r="A2507" s="13">
        <v>831005</v>
      </c>
      <c r="B2507" s="5" t="s">
        <v>36</v>
      </c>
      <c r="C2507" s="6" t="str">
        <f t="shared" si="39"/>
        <v>SUBCUENTA</v>
      </c>
    </row>
    <row r="2508" spans="1:3" x14ac:dyDescent="0.25">
      <c r="A2508" s="13">
        <v>831010</v>
      </c>
      <c r="B2508" s="5" t="s">
        <v>53</v>
      </c>
      <c r="C2508" s="6" t="str">
        <f t="shared" si="39"/>
        <v>SUBCUENTA</v>
      </c>
    </row>
    <row r="2509" spans="1:3" x14ac:dyDescent="0.25">
      <c r="A2509" s="13">
        <v>831095</v>
      </c>
      <c r="B2509" s="5" t="s">
        <v>58</v>
      </c>
      <c r="C2509" s="6" t="str">
        <f t="shared" si="39"/>
        <v>SUBCUENTA</v>
      </c>
    </row>
    <row r="2510" spans="1:3" x14ac:dyDescent="0.25">
      <c r="A2510" s="13">
        <v>8315</v>
      </c>
      <c r="B2510" s="5" t="s">
        <v>1312</v>
      </c>
      <c r="C2510" s="6" t="str">
        <f t="shared" si="39"/>
        <v>CUENTA</v>
      </c>
    </row>
    <row r="2511" spans="1:3" x14ac:dyDescent="0.25">
      <c r="A2511" s="13">
        <v>831506</v>
      </c>
      <c r="B2511" s="5" t="s">
        <v>264</v>
      </c>
      <c r="C2511" s="6" t="str">
        <f t="shared" si="39"/>
        <v>SUBCUENTA</v>
      </c>
    </row>
    <row r="2512" spans="1:3" x14ac:dyDescent="0.25">
      <c r="A2512" s="13">
        <v>831516</v>
      </c>
      <c r="B2512" s="5" t="s">
        <v>269</v>
      </c>
      <c r="C2512" s="6" t="str">
        <f t="shared" si="39"/>
        <v>SUBCUENTA</v>
      </c>
    </row>
    <row r="2513" spans="1:3" x14ac:dyDescent="0.25">
      <c r="A2513" s="13">
        <v>831520</v>
      </c>
      <c r="B2513" s="5" t="s">
        <v>276</v>
      </c>
      <c r="C2513" s="6" t="str">
        <f t="shared" si="39"/>
        <v>SUBCUENTA</v>
      </c>
    </row>
    <row r="2514" spans="1:3" x14ac:dyDescent="0.25">
      <c r="A2514" s="13">
        <v>831524</v>
      </c>
      <c r="B2514" s="5" t="s">
        <v>277</v>
      </c>
      <c r="C2514" s="6" t="str">
        <f t="shared" si="39"/>
        <v>SUBCUENTA</v>
      </c>
    </row>
    <row r="2515" spans="1:3" x14ac:dyDescent="0.25">
      <c r="A2515" s="13">
        <v>831528</v>
      </c>
      <c r="B2515" s="5" t="s">
        <v>278</v>
      </c>
      <c r="C2515" s="6" t="str">
        <f t="shared" si="39"/>
        <v>SUBCUENTA</v>
      </c>
    </row>
    <row r="2516" spans="1:3" x14ac:dyDescent="0.25">
      <c r="A2516" s="13">
        <v>831532</v>
      </c>
      <c r="B2516" s="5" t="s">
        <v>311</v>
      </c>
      <c r="C2516" s="6" t="str">
        <f t="shared" si="39"/>
        <v>SUBCUENTA</v>
      </c>
    </row>
    <row r="2517" spans="1:3" x14ac:dyDescent="0.25">
      <c r="A2517" s="13">
        <v>831536</v>
      </c>
      <c r="B2517" s="5" t="s">
        <v>280</v>
      </c>
      <c r="C2517" s="6" t="str">
        <f t="shared" si="39"/>
        <v>SUBCUENTA</v>
      </c>
    </row>
    <row r="2518" spans="1:3" x14ac:dyDescent="0.25">
      <c r="A2518" s="13">
        <v>831540</v>
      </c>
      <c r="B2518" s="5" t="s">
        <v>281</v>
      </c>
      <c r="C2518" s="6" t="str">
        <f t="shared" si="39"/>
        <v>SUBCUENTA</v>
      </c>
    </row>
    <row r="2519" spans="1:3" x14ac:dyDescent="0.25">
      <c r="A2519" s="13">
        <v>831544</v>
      </c>
      <c r="B2519" s="5" t="s">
        <v>282</v>
      </c>
      <c r="C2519" s="6" t="str">
        <f t="shared" si="39"/>
        <v>SUBCUENTA</v>
      </c>
    </row>
    <row r="2520" spans="1:3" x14ac:dyDescent="0.25">
      <c r="A2520" s="13">
        <v>831548</v>
      </c>
      <c r="B2520" s="5" t="s">
        <v>283</v>
      </c>
      <c r="C2520" s="6" t="str">
        <f t="shared" si="39"/>
        <v>SUBCUENTA</v>
      </c>
    </row>
    <row r="2521" spans="1:3" x14ac:dyDescent="0.25">
      <c r="A2521" s="13">
        <v>831552</v>
      </c>
      <c r="B2521" s="5" t="s">
        <v>284</v>
      </c>
      <c r="C2521" s="6" t="str">
        <f t="shared" si="39"/>
        <v>SUBCUENTA</v>
      </c>
    </row>
    <row r="2522" spans="1:3" x14ac:dyDescent="0.25">
      <c r="A2522" s="13">
        <v>831556</v>
      </c>
      <c r="B2522" s="5" t="s">
        <v>391</v>
      </c>
      <c r="C2522" s="6" t="str">
        <f t="shared" si="39"/>
        <v>SUBCUENTA</v>
      </c>
    </row>
    <row r="2523" spans="1:3" x14ac:dyDescent="0.25">
      <c r="A2523" s="13">
        <v>831560</v>
      </c>
      <c r="B2523" s="5" t="s">
        <v>366</v>
      </c>
      <c r="C2523" s="6" t="str">
        <f t="shared" si="39"/>
        <v>SUBCUENTA</v>
      </c>
    </row>
    <row r="2524" spans="1:3" x14ac:dyDescent="0.25">
      <c r="A2524" s="13">
        <v>831562</v>
      </c>
      <c r="B2524" s="5" t="s">
        <v>253</v>
      </c>
      <c r="C2524" s="6" t="str">
        <f t="shared" si="39"/>
        <v>SUBCUENTA</v>
      </c>
    </row>
    <row r="2525" spans="1:3" x14ac:dyDescent="0.25">
      <c r="A2525" s="13">
        <v>831564</v>
      </c>
      <c r="B2525" s="5" t="s">
        <v>369</v>
      </c>
      <c r="C2525" s="6" t="str">
        <f t="shared" si="39"/>
        <v>SUBCUENTA</v>
      </c>
    </row>
    <row r="2526" spans="1:3" x14ac:dyDescent="0.25">
      <c r="A2526" s="13">
        <v>831568</v>
      </c>
      <c r="B2526" s="5" t="s">
        <v>271</v>
      </c>
      <c r="C2526" s="6" t="str">
        <f t="shared" si="39"/>
        <v>SUBCUENTA</v>
      </c>
    </row>
    <row r="2527" spans="1:3" x14ac:dyDescent="0.25">
      <c r="A2527" s="13">
        <v>831572</v>
      </c>
      <c r="B2527" s="5" t="s">
        <v>376</v>
      </c>
      <c r="C2527" s="6" t="str">
        <f t="shared" si="39"/>
        <v>SUBCUENTA</v>
      </c>
    </row>
    <row r="2528" spans="1:3" x14ac:dyDescent="0.25">
      <c r="A2528" s="13">
        <v>831576</v>
      </c>
      <c r="B2528" s="5" t="s">
        <v>272</v>
      </c>
      <c r="C2528" s="6" t="str">
        <f t="shared" si="39"/>
        <v>SUBCUENTA</v>
      </c>
    </row>
    <row r="2529" spans="1:3" x14ac:dyDescent="0.25">
      <c r="A2529" s="13">
        <v>831580</v>
      </c>
      <c r="B2529" s="5" t="s">
        <v>380</v>
      </c>
      <c r="C2529" s="6" t="str">
        <f t="shared" si="39"/>
        <v>SUBCUENTA</v>
      </c>
    </row>
    <row r="2530" spans="1:3" x14ac:dyDescent="0.25">
      <c r="A2530" s="13">
        <v>831584</v>
      </c>
      <c r="B2530" s="5" t="s">
        <v>234</v>
      </c>
      <c r="C2530" s="6" t="str">
        <f t="shared" si="39"/>
        <v>SUBCUENTA</v>
      </c>
    </row>
    <row r="2531" spans="1:3" x14ac:dyDescent="0.25">
      <c r="A2531" s="13">
        <v>831599</v>
      </c>
      <c r="B2531" s="5" t="s">
        <v>51</v>
      </c>
      <c r="C2531" s="6" t="str">
        <f t="shared" si="39"/>
        <v>SUBCUENTA</v>
      </c>
    </row>
    <row r="2532" spans="1:3" x14ac:dyDescent="0.25">
      <c r="A2532" s="13">
        <v>8320</v>
      </c>
      <c r="B2532" s="5" t="s">
        <v>1313</v>
      </c>
      <c r="C2532" s="6" t="str">
        <f t="shared" si="39"/>
        <v>CUENTA</v>
      </c>
    </row>
    <row r="2533" spans="1:3" x14ac:dyDescent="0.25">
      <c r="A2533" s="13">
        <v>832005</v>
      </c>
      <c r="B2533" s="5" t="s">
        <v>1314</v>
      </c>
      <c r="C2533" s="6" t="str">
        <f t="shared" si="39"/>
        <v>SUBCUENTA</v>
      </c>
    </row>
    <row r="2534" spans="1:3" x14ac:dyDescent="0.25">
      <c r="A2534" s="13">
        <v>832010</v>
      </c>
      <c r="B2534" s="5" t="s">
        <v>1315</v>
      </c>
      <c r="C2534" s="6" t="str">
        <f t="shared" si="39"/>
        <v>SUBCUENTA</v>
      </c>
    </row>
    <row r="2535" spans="1:3" x14ac:dyDescent="0.25">
      <c r="A2535" s="13">
        <v>8325</v>
      </c>
      <c r="B2535" s="5" t="s">
        <v>1316</v>
      </c>
      <c r="C2535" s="6" t="str">
        <f t="shared" si="39"/>
        <v>CUENTA</v>
      </c>
    </row>
    <row r="2536" spans="1:3" x14ac:dyDescent="0.25">
      <c r="A2536" s="13">
        <v>832505</v>
      </c>
      <c r="B2536" s="5" t="s">
        <v>35</v>
      </c>
      <c r="C2536" s="6" t="str">
        <f t="shared" si="39"/>
        <v>SUBCUENTA</v>
      </c>
    </row>
    <row r="2537" spans="1:3" x14ac:dyDescent="0.25">
      <c r="A2537" s="13">
        <v>832510</v>
      </c>
      <c r="B2537" s="5" t="s">
        <v>116</v>
      </c>
      <c r="C2537" s="6" t="str">
        <f t="shared" si="39"/>
        <v>SUBCUENTA</v>
      </c>
    </row>
    <row r="2538" spans="1:3" x14ac:dyDescent="0.25">
      <c r="A2538" s="13">
        <v>832595</v>
      </c>
      <c r="B2538" s="5" t="s">
        <v>447</v>
      </c>
      <c r="C2538" s="6" t="str">
        <f t="shared" ref="C2538:C2601" si="40">IF(LEN(A2538)=1,"CLASE",IF(LEN(A2538)=2,"GRUPO",IF(LEN(A2538)=4,"CUENTA",IF(LEN(A2538)=6,"SUBCUENTA",""))))</f>
        <v>SUBCUENTA</v>
      </c>
    </row>
    <row r="2539" spans="1:3" x14ac:dyDescent="0.25">
      <c r="A2539" s="13">
        <v>8330</v>
      </c>
      <c r="B2539" s="5" t="s">
        <v>1317</v>
      </c>
      <c r="C2539" s="6" t="str">
        <f t="shared" si="40"/>
        <v>CUENTA</v>
      </c>
    </row>
    <row r="2540" spans="1:3" x14ac:dyDescent="0.25">
      <c r="A2540" s="13">
        <v>833005</v>
      </c>
      <c r="B2540" s="5" t="s">
        <v>53</v>
      </c>
      <c r="C2540" s="6" t="str">
        <f t="shared" si="40"/>
        <v>SUBCUENTA</v>
      </c>
    </row>
    <row r="2541" spans="1:3" x14ac:dyDescent="0.25">
      <c r="A2541" s="13">
        <v>833095</v>
      </c>
      <c r="B2541" s="5" t="s">
        <v>58</v>
      </c>
      <c r="C2541" s="6" t="str">
        <f t="shared" si="40"/>
        <v>SUBCUENTA</v>
      </c>
    </row>
    <row r="2542" spans="1:3" x14ac:dyDescent="0.25">
      <c r="A2542" s="13">
        <v>8335</v>
      </c>
      <c r="B2542" s="5" t="s">
        <v>1318</v>
      </c>
      <c r="C2542" s="6" t="str">
        <f t="shared" si="40"/>
        <v>CUENTA</v>
      </c>
    </row>
    <row r="2543" spans="1:3" ht="25.5" x14ac:dyDescent="0.25">
      <c r="A2543" s="13" t="s">
        <v>1319</v>
      </c>
      <c r="B2543" s="5"/>
      <c r="C2543" s="6" t="str">
        <f t="shared" si="40"/>
        <v/>
      </c>
    </row>
    <row r="2544" spans="1:3" x14ac:dyDescent="0.25">
      <c r="A2544" s="13">
        <v>8395</v>
      </c>
      <c r="B2544" s="5" t="s">
        <v>1320</v>
      </c>
      <c r="C2544" s="6" t="str">
        <f t="shared" si="40"/>
        <v>CUENTA</v>
      </c>
    </row>
    <row r="2545" spans="1:3" x14ac:dyDescent="0.25">
      <c r="A2545" s="13">
        <v>839505</v>
      </c>
      <c r="B2545" s="5" t="s">
        <v>1321</v>
      </c>
      <c r="C2545" s="6" t="str">
        <f t="shared" si="40"/>
        <v>SUBCUENTA</v>
      </c>
    </row>
    <row r="2546" spans="1:3" x14ac:dyDescent="0.25">
      <c r="A2546" s="13">
        <v>839510</v>
      </c>
      <c r="B2546" s="5" t="s">
        <v>1322</v>
      </c>
      <c r="C2546" s="6" t="str">
        <f t="shared" si="40"/>
        <v>SUBCUENTA</v>
      </c>
    </row>
    <row r="2547" spans="1:3" x14ac:dyDescent="0.25">
      <c r="A2547" s="13">
        <v>839515</v>
      </c>
      <c r="B2547" s="5" t="s">
        <v>1323</v>
      </c>
      <c r="C2547" s="6" t="str">
        <f t="shared" si="40"/>
        <v>SUBCUENTA</v>
      </c>
    </row>
    <row r="2548" spans="1:3" x14ac:dyDescent="0.25">
      <c r="A2548" s="13">
        <v>839520</v>
      </c>
      <c r="B2548" s="5" t="s">
        <v>1324</v>
      </c>
      <c r="C2548" s="6" t="str">
        <f t="shared" si="40"/>
        <v>SUBCUENTA</v>
      </c>
    </row>
    <row r="2549" spans="1:3" x14ac:dyDescent="0.25">
      <c r="A2549" s="13">
        <v>839525</v>
      </c>
      <c r="B2549" s="5" t="s">
        <v>1325</v>
      </c>
      <c r="C2549" s="6" t="str">
        <f t="shared" si="40"/>
        <v>SUBCUENTA</v>
      </c>
    </row>
    <row r="2550" spans="1:3" x14ac:dyDescent="0.25">
      <c r="A2550" s="13">
        <v>839595</v>
      </c>
      <c r="B2550" s="5" t="s">
        <v>113</v>
      </c>
      <c r="C2550" s="6" t="str">
        <f t="shared" si="40"/>
        <v>SUBCUENTA</v>
      </c>
    </row>
    <row r="2551" spans="1:3" x14ac:dyDescent="0.25">
      <c r="A2551" s="13">
        <v>839599</v>
      </c>
      <c r="B2551" s="5" t="s">
        <v>51</v>
      </c>
      <c r="C2551" s="6" t="str">
        <f t="shared" si="40"/>
        <v>SUBCUENTA</v>
      </c>
    </row>
    <row r="2552" spans="1:3" x14ac:dyDescent="0.25">
      <c r="A2552" s="13">
        <v>8399</v>
      </c>
      <c r="B2552" s="5" t="s">
        <v>1326</v>
      </c>
      <c r="C2552" s="6" t="str">
        <f t="shared" si="40"/>
        <v>CUENTA</v>
      </c>
    </row>
    <row r="2553" spans="1:3" x14ac:dyDescent="0.25">
      <c r="A2553" s="13">
        <v>839905</v>
      </c>
      <c r="B2553" s="5" t="s">
        <v>35</v>
      </c>
      <c r="C2553" s="6" t="str">
        <f t="shared" si="40"/>
        <v>SUBCUENTA</v>
      </c>
    </row>
    <row r="2554" spans="1:3" x14ac:dyDescent="0.25">
      <c r="A2554" s="13">
        <v>839910</v>
      </c>
      <c r="B2554" s="5" t="s">
        <v>211</v>
      </c>
      <c r="C2554" s="6" t="str">
        <f t="shared" si="40"/>
        <v>SUBCUENTA</v>
      </c>
    </row>
    <row r="2555" spans="1:3" x14ac:dyDescent="0.25">
      <c r="A2555" s="13">
        <v>839915</v>
      </c>
      <c r="B2555" s="5" t="s">
        <v>261</v>
      </c>
      <c r="C2555" s="6" t="str">
        <f t="shared" si="40"/>
        <v>SUBCUENTA</v>
      </c>
    </row>
    <row r="2556" spans="1:3" x14ac:dyDescent="0.25">
      <c r="A2556" s="13">
        <v>839920</v>
      </c>
      <c r="B2556" s="5" t="s">
        <v>392</v>
      </c>
      <c r="C2556" s="6" t="str">
        <f t="shared" si="40"/>
        <v>SUBCUENTA</v>
      </c>
    </row>
    <row r="2557" spans="1:3" x14ac:dyDescent="0.25">
      <c r="A2557" s="13">
        <v>839925</v>
      </c>
      <c r="B2557" s="5" t="s">
        <v>420</v>
      </c>
      <c r="C2557" s="6" t="str">
        <f t="shared" si="40"/>
        <v>SUBCUENTA</v>
      </c>
    </row>
    <row r="2558" spans="1:3" x14ac:dyDescent="0.25">
      <c r="A2558" s="13">
        <v>839995</v>
      </c>
      <c r="B2558" s="5" t="s">
        <v>447</v>
      </c>
      <c r="C2558" s="6" t="str">
        <f t="shared" si="40"/>
        <v>SUBCUENTA</v>
      </c>
    </row>
    <row r="2559" spans="1:3" x14ac:dyDescent="0.25">
      <c r="A2559" s="13">
        <v>84</v>
      </c>
      <c r="B2559" s="5" t="s">
        <v>1327</v>
      </c>
      <c r="C2559" s="6" t="str">
        <f t="shared" si="40"/>
        <v>GRUPO</v>
      </c>
    </row>
    <row r="2560" spans="1:3" x14ac:dyDescent="0.25">
      <c r="A2560" s="13" t="s">
        <v>1328</v>
      </c>
      <c r="B2560" s="5"/>
      <c r="C2560" s="6" t="str">
        <f t="shared" si="40"/>
        <v/>
      </c>
    </row>
    <row r="2561" spans="1:3" ht="25.5" x14ac:dyDescent="0.25">
      <c r="A2561" s="13" t="s">
        <v>1329</v>
      </c>
      <c r="B2561" s="5"/>
      <c r="C2561" s="6" t="str">
        <f t="shared" si="40"/>
        <v/>
      </c>
    </row>
    <row r="2562" spans="1:3" x14ac:dyDescent="0.25">
      <c r="A2562" s="13">
        <v>85</v>
      </c>
      <c r="B2562" s="5" t="s">
        <v>1330</v>
      </c>
      <c r="C2562" s="6" t="str">
        <f t="shared" si="40"/>
        <v>GRUPO</v>
      </c>
    </row>
    <row r="2563" spans="1:3" x14ac:dyDescent="0.25">
      <c r="A2563" s="13" t="s">
        <v>1331</v>
      </c>
      <c r="B2563" s="5"/>
      <c r="C2563" s="6" t="str">
        <f t="shared" si="40"/>
        <v/>
      </c>
    </row>
    <row r="2564" spans="1:3" ht="25.5" x14ac:dyDescent="0.25">
      <c r="A2564" s="13" t="s">
        <v>1332</v>
      </c>
      <c r="B2564" s="5"/>
      <c r="C2564" s="6" t="str">
        <f t="shared" si="40"/>
        <v/>
      </c>
    </row>
    <row r="2565" spans="1:3" x14ac:dyDescent="0.25">
      <c r="A2565" s="13">
        <v>86</v>
      </c>
      <c r="B2565" s="5" t="s">
        <v>1333</v>
      </c>
      <c r="C2565" s="6" t="str">
        <f t="shared" si="40"/>
        <v>GRUPO</v>
      </c>
    </row>
    <row r="2566" spans="1:3" x14ac:dyDescent="0.25">
      <c r="A2566" s="13" t="s">
        <v>1334</v>
      </c>
      <c r="B2566" s="5"/>
      <c r="C2566" s="6" t="str">
        <f t="shared" si="40"/>
        <v/>
      </c>
    </row>
    <row r="2567" spans="1:3" ht="25.5" x14ac:dyDescent="0.25">
      <c r="A2567" s="13" t="s">
        <v>1335</v>
      </c>
      <c r="B2567" s="5"/>
      <c r="C2567" s="6" t="str">
        <f t="shared" si="40"/>
        <v/>
      </c>
    </row>
    <row r="2568" spans="1:3" x14ac:dyDescent="0.25">
      <c r="A2568" s="13">
        <v>9</v>
      </c>
      <c r="B2568" s="5" t="s">
        <v>1336</v>
      </c>
      <c r="C2568" s="6" t="str">
        <f t="shared" si="40"/>
        <v>CLASE</v>
      </c>
    </row>
    <row r="2569" spans="1:3" x14ac:dyDescent="0.25">
      <c r="A2569" s="13">
        <v>91</v>
      </c>
      <c r="B2569" s="5" t="s">
        <v>1337</v>
      </c>
      <c r="C2569" s="6" t="str">
        <f t="shared" si="40"/>
        <v>GRUPO</v>
      </c>
    </row>
    <row r="2570" spans="1:3" x14ac:dyDescent="0.25">
      <c r="A2570" s="13">
        <v>9105</v>
      </c>
      <c r="B2570" s="5" t="s">
        <v>1338</v>
      </c>
      <c r="C2570" s="6" t="str">
        <f t="shared" si="40"/>
        <v>CUENTA</v>
      </c>
    </row>
    <row r="2571" spans="1:3" x14ac:dyDescent="0.25">
      <c r="A2571" s="13">
        <v>910505</v>
      </c>
      <c r="B2571" s="5" t="s">
        <v>1290</v>
      </c>
      <c r="C2571" s="6" t="str">
        <f t="shared" si="40"/>
        <v>SUBCUENTA</v>
      </c>
    </row>
    <row r="2572" spans="1:3" x14ac:dyDescent="0.25">
      <c r="A2572" s="13">
        <v>910510</v>
      </c>
      <c r="B2572" s="5" t="s">
        <v>1291</v>
      </c>
      <c r="C2572" s="6" t="str">
        <f t="shared" si="40"/>
        <v>SUBCUENTA</v>
      </c>
    </row>
    <row r="2573" spans="1:3" x14ac:dyDescent="0.25">
      <c r="A2573" s="13">
        <v>910599</v>
      </c>
      <c r="B2573" s="5" t="s">
        <v>51</v>
      </c>
      <c r="C2573" s="6" t="str">
        <f t="shared" si="40"/>
        <v>SUBCUENTA</v>
      </c>
    </row>
    <row r="2574" spans="1:3" x14ac:dyDescent="0.25">
      <c r="A2574" s="13">
        <v>9110</v>
      </c>
      <c r="B2574" s="5" t="s">
        <v>1339</v>
      </c>
      <c r="C2574" s="6" t="str">
        <f t="shared" si="40"/>
        <v>CUENTA</v>
      </c>
    </row>
    <row r="2575" spans="1:3" x14ac:dyDescent="0.25">
      <c r="A2575" s="13">
        <v>911005</v>
      </c>
      <c r="B2575" s="5" t="s">
        <v>1290</v>
      </c>
      <c r="C2575" s="6" t="str">
        <f t="shared" si="40"/>
        <v>SUBCUENTA</v>
      </c>
    </row>
    <row r="2576" spans="1:3" x14ac:dyDescent="0.25">
      <c r="A2576" s="13">
        <v>911010</v>
      </c>
      <c r="B2576" s="5" t="s">
        <v>1291</v>
      </c>
      <c r="C2576" s="6" t="str">
        <f t="shared" si="40"/>
        <v>SUBCUENTA</v>
      </c>
    </row>
    <row r="2577" spans="1:3" x14ac:dyDescent="0.25">
      <c r="A2577" s="13">
        <v>911015</v>
      </c>
      <c r="B2577" s="5" t="s">
        <v>1293</v>
      </c>
      <c r="C2577" s="6" t="str">
        <f t="shared" si="40"/>
        <v>SUBCUENTA</v>
      </c>
    </row>
    <row r="2578" spans="1:3" x14ac:dyDescent="0.25">
      <c r="A2578" s="13">
        <v>911020</v>
      </c>
      <c r="B2578" s="5" t="s">
        <v>1294</v>
      </c>
      <c r="C2578" s="6" t="str">
        <f t="shared" si="40"/>
        <v>SUBCUENTA</v>
      </c>
    </row>
    <row r="2579" spans="1:3" x14ac:dyDescent="0.25">
      <c r="A2579" s="13">
        <v>911099</v>
      </c>
      <c r="B2579" s="5" t="s">
        <v>51</v>
      </c>
      <c r="C2579" s="6" t="str">
        <f t="shared" si="40"/>
        <v>SUBCUENTA</v>
      </c>
    </row>
    <row r="2580" spans="1:3" x14ac:dyDescent="0.25">
      <c r="A2580" s="13">
        <v>9115</v>
      </c>
      <c r="B2580" s="5" t="s">
        <v>1340</v>
      </c>
      <c r="C2580" s="6" t="str">
        <f t="shared" si="40"/>
        <v>CUENTA</v>
      </c>
    </row>
    <row r="2581" spans="1:3" x14ac:dyDescent="0.25">
      <c r="A2581" s="13">
        <v>911505</v>
      </c>
      <c r="B2581" s="5" t="s">
        <v>1296</v>
      </c>
      <c r="C2581" s="6" t="str">
        <f t="shared" si="40"/>
        <v>SUBCUENTA</v>
      </c>
    </row>
    <row r="2582" spans="1:3" x14ac:dyDescent="0.25">
      <c r="A2582" s="13">
        <v>911510</v>
      </c>
      <c r="B2582" s="5" t="s">
        <v>1297</v>
      </c>
      <c r="C2582" s="6" t="str">
        <f t="shared" si="40"/>
        <v>SUBCUENTA</v>
      </c>
    </row>
    <row r="2583" spans="1:3" x14ac:dyDescent="0.25">
      <c r="A2583" s="13">
        <v>911515</v>
      </c>
      <c r="B2583" s="5" t="s">
        <v>1298</v>
      </c>
      <c r="C2583" s="6" t="str">
        <f t="shared" si="40"/>
        <v>SUBCUENTA</v>
      </c>
    </row>
    <row r="2584" spans="1:3" x14ac:dyDescent="0.25">
      <c r="A2584" s="13">
        <v>911520</v>
      </c>
      <c r="B2584" s="5" t="s">
        <v>1299</v>
      </c>
      <c r="C2584" s="6" t="str">
        <f t="shared" si="40"/>
        <v>SUBCUENTA</v>
      </c>
    </row>
    <row r="2585" spans="1:3" x14ac:dyDescent="0.25">
      <c r="A2585" s="13">
        <v>911525</v>
      </c>
      <c r="B2585" s="5" t="s">
        <v>1341</v>
      </c>
      <c r="C2585" s="6" t="str">
        <f t="shared" si="40"/>
        <v>SUBCUENTA</v>
      </c>
    </row>
    <row r="2586" spans="1:3" x14ac:dyDescent="0.25">
      <c r="A2586" s="13">
        <v>911599</v>
      </c>
      <c r="B2586" s="5" t="s">
        <v>51</v>
      </c>
      <c r="C2586" s="6" t="str">
        <f t="shared" si="40"/>
        <v>SUBCUENTA</v>
      </c>
    </row>
    <row r="2587" spans="1:3" x14ac:dyDescent="0.25">
      <c r="A2587" s="13">
        <v>9120</v>
      </c>
      <c r="B2587" s="5" t="s">
        <v>1300</v>
      </c>
      <c r="C2587" s="6" t="str">
        <f t="shared" si="40"/>
        <v>CUENTA</v>
      </c>
    </row>
    <row r="2588" spans="1:3" x14ac:dyDescent="0.25">
      <c r="A2588" s="13">
        <v>912005</v>
      </c>
      <c r="B2588" s="5" t="s">
        <v>634</v>
      </c>
      <c r="C2588" s="6" t="str">
        <f t="shared" si="40"/>
        <v>SUBCUENTA</v>
      </c>
    </row>
    <row r="2589" spans="1:3" x14ac:dyDescent="0.25">
      <c r="A2589" s="13">
        <v>912010</v>
      </c>
      <c r="B2589" s="5" t="s">
        <v>635</v>
      </c>
      <c r="C2589" s="6" t="str">
        <f t="shared" si="40"/>
        <v>SUBCUENTA</v>
      </c>
    </row>
    <row r="2590" spans="1:3" x14ac:dyDescent="0.25">
      <c r="A2590" s="13">
        <v>912015</v>
      </c>
      <c r="B2590" s="5" t="s">
        <v>1342</v>
      </c>
      <c r="C2590" s="6" t="str">
        <f t="shared" si="40"/>
        <v>SUBCUENTA</v>
      </c>
    </row>
    <row r="2591" spans="1:3" x14ac:dyDescent="0.25">
      <c r="A2591" s="13">
        <v>912020</v>
      </c>
      <c r="B2591" s="5" t="s">
        <v>1343</v>
      </c>
      <c r="C2591" s="6" t="str">
        <f t="shared" si="40"/>
        <v>SUBCUENTA</v>
      </c>
    </row>
    <row r="2592" spans="1:3" x14ac:dyDescent="0.25">
      <c r="A2592" s="13">
        <v>9125</v>
      </c>
      <c r="B2592" s="5" t="s">
        <v>210</v>
      </c>
      <c r="C2592" s="6" t="str">
        <f t="shared" si="40"/>
        <v>CUENTA</v>
      </c>
    </row>
    <row r="2593" spans="1:3" ht="25.5" x14ac:dyDescent="0.25">
      <c r="A2593" s="13" t="s">
        <v>1344</v>
      </c>
      <c r="B2593" s="5"/>
      <c r="C2593" s="6" t="str">
        <f t="shared" si="40"/>
        <v/>
      </c>
    </row>
    <row r="2594" spans="1:3" x14ac:dyDescent="0.25">
      <c r="A2594" s="13">
        <v>9130</v>
      </c>
      <c r="B2594" s="5" t="s">
        <v>1345</v>
      </c>
      <c r="C2594" s="6" t="str">
        <f t="shared" si="40"/>
        <v>CUENTA</v>
      </c>
    </row>
    <row r="2595" spans="1:3" ht="25.5" x14ac:dyDescent="0.25">
      <c r="A2595" s="13" t="s">
        <v>1346</v>
      </c>
      <c r="B2595" s="5"/>
      <c r="C2595" s="6" t="str">
        <f t="shared" si="40"/>
        <v/>
      </c>
    </row>
    <row r="2596" spans="1:3" x14ac:dyDescent="0.25">
      <c r="A2596" s="13">
        <v>9135</v>
      </c>
      <c r="B2596" s="5" t="s">
        <v>106</v>
      </c>
      <c r="C2596" s="6" t="str">
        <f t="shared" si="40"/>
        <v>CUENTA</v>
      </c>
    </row>
    <row r="2597" spans="1:3" ht="25.5" x14ac:dyDescent="0.25">
      <c r="A2597" s="13" t="s">
        <v>1347</v>
      </c>
      <c r="B2597" s="5"/>
      <c r="C2597" s="6" t="str">
        <f t="shared" si="40"/>
        <v/>
      </c>
    </row>
    <row r="2598" spans="1:3" x14ac:dyDescent="0.25">
      <c r="A2598" s="13">
        <v>9195</v>
      </c>
      <c r="B2598" s="5" t="s">
        <v>1348</v>
      </c>
      <c r="C2598" s="6" t="str">
        <f t="shared" si="40"/>
        <v>CUENTA</v>
      </c>
    </row>
    <row r="2599" spans="1:3" ht="25.5" x14ac:dyDescent="0.25">
      <c r="A2599" s="13" t="s">
        <v>1349</v>
      </c>
      <c r="B2599" s="5"/>
      <c r="C2599" s="6" t="str">
        <f t="shared" si="40"/>
        <v/>
      </c>
    </row>
    <row r="2600" spans="1:3" x14ac:dyDescent="0.25">
      <c r="A2600" s="13">
        <v>92</v>
      </c>
      <c r="B2600" s="5" t="s">
        <v>1350</v>
      </c>
      <c r="C2600" s="6" t="str">
        <f t="shared" si="40"/>
        <v>GRUPO</v>
      </c>
    </row>
    <row r="2601" spans="1:3" x14ac:dyDescent="0.25">
      <c r="A2601" s="13" t="s">
        <v>1351</v>
      </c>
      <c r="B2601" s="5"/>
      <c r="C2601" s="6" t="str">
        <f t="shared" si="40"/>
        <v/>
      </c>
    </row>
    <row r="2602" spans="1:3" ht="25.5" x14ac:dyDescent="0.25">
      <c r="A2602" s="13" t="s">
        <v>1352</v>
      </c>
      <c r="B2602" s="5"/>
      <c r="C2602" s="6" t="str">
        <f t="shared" ref="C2602:C2630" si="41">IF(LEN(A2602)=1,"CLASE",IF(LEN(A2602)=2,"GRUPO",IF(LEN(A2602)=4,"CUENTA",IF(LEN(A2602)=6,"SUBCUENTA",""))))</f>
        <v/>
      </c>
    </row>
    <row r="2603" spans="1:3" x14ac:dyDescent="0.25">
      <c r="A2603" s="13">
        <v>93</v>
      </c>
      <c r="B2603" s="5" t="s">
        <v>1353</v>
      </c>
      <c r="C2603" s="6" t="str">
        <f t="shared" si="41"/>
        <v>GRUPO</v>
      </c>
    </row>
    <row r="2604" spans="1:3" x14ac:dyDescent="0.25">
      <c r="A2604" s="13">
        <v>9305</v>
      </c>
      <c r="B2604" s="5" t="s">
        <v>1354</v>
      </c>
      <c r="C2604" s="6" t="str">
        <f t="shared" si="41"/>
        <v>CUENTA</v>
      </c>
    </row>
    <row r="2605" spans="1:3" x14ac:dyDescent="0.25">
      <c r="A2605" s="13">
        <v>930505</v>
      </c>
      <c r="B2605" s="5" t="s">
        <v>1291</v>
      </c>
      <c r="C2605" s="6" t="str">
        <f t="shared" si="41"/>
        <v>SUBCUENTA</v>
      </c>
    </row>
    <row r="2606" spans="1:3" x14ac:dyDescent="0.25">
      <c r="A2606" s="13">
        <v>930510</v>
      </c>
      <c r="B2606" s="5" t="s">
        <v>1293</v>
      </c>
      <c r="C2606" s="6" t="str">
        <f t="shared" si="41"/>
        <v>SUBCUENTA</v>
      </c>
    </row>
    <row r="2607" spans="1:3" x14ac:dyDescent="0.25">
      <c r="A2607" s="13">
        <v>5</v>
      </c>
      <c r="B2607" s="5" t="s">
        <v>1355</v>
      </c>
      <c r="C2607" s="6" t="str">
        <f t="shared" si="41"/>
        <v>CLASE</v>
      </c>
    </row>
    <row r="2608" spans="1:3" x14ac:dyDescent="0.25">
      <c r="A2608" s="13">
        <v>939505</v>
      </c>
      <c r="B2608" s="5" t="s">
        <v>1356</v>
      </c>
      <c r="C2608" s="6" t="str">
        <f t="shared" si="41"/>
        <v>SUBCUENTA</v>
      </c>
    </row>
    <row r="2609" spans="1:3" x14ac:dyDescent="0.25">
      <c r="A2609" s="13">
        <v>939510</v>
      </c>
      <c r="B2609" s="5" t="s">
        <v>1357</v>
      </c>
      <c r="C2609" s="6" t="str">
        <f t="shared" si="41"/>
        <v>SUBCUENTA</v>
      </c>
    </row>
    <row r="2610" spans="1:3" x14ac:dyDescent="0.25">
      <c r="A2610" s="13">
        <v>939515</v>
      </c>
      <c r="B2610" s="5" t="s">
        <v>1358</v>
      </c>
      <c r="C2610" s="6" t="str">
        <f t="shared" si="41"/>
        <v>SUBCUENTA</v>
      </c>
    </row>
    <row r="2611" spans="1:3" x14ac:dyDescent="0.25">
      <c r="A2611" s="13">
        <v>939520</v>
      </c>
      <c r="B2611" s="5" t="s">
        <v>1359</v>
      </c>
      <c r="C2611" s="6" t="str">
        <f t="shared" si="41"/>
        <v>SUBCUENTA</v>
      </c>
    </row>
    <row r="2612" spans="1:3" x14ac:dyDescent="0.25">
      <c r="A2612" s="13">
        <v>939525</v>
      </c>
      <c r="B2612" s="5" t="s">
        <v>1360</v>
      </c>
      <c r="C2612" s="6" t="str">
        <f t="shared" si="41"/>
        <v>SUBCUENTA</v>
      </c>
    </row>
    <row r="2613" spans="1:3" x14ac:dyDescent="0.25">
      <c r="A2613" s="13">
        <v>939530</v>
      </c>
      <c r="B2613" s="5" t="s">
        <v>1361</v>
      </c>
      <c r="C2613" s="6" t="str">
        <f t="shared" si="41"/>
        <v>SUBCUENTA</v>
      </c>
    </row>
    <row r="2614" spans="1:3" x14ac:dyDescent="0.25">
      <c r="A2614" s="13">
        <v>939535</v>
      </c>
      <c r="B2614" s="5" t="s">
        <v>1362</v>
      </c>
      <c r="C2614" s="6" t="str">
        <f t="shared" si="41"/>
        <v>SUBCUENTA</v>
      </c>
    </row>
    <row r="2615" spans="1:3" x14ac:dyDescent="0.25">
      <c r="A2615" s="13">
        <v>939599</v>
      </c>
      <c r="B2615" s="5" t="s">
        <v>51</v>
      </c>
      <c r="C2615" s="6" t="str">
        <f t="shared" si="41"/>
        <v>SUBCUENTA</v>
      </c>
    </row>
    <row r="2616" spans="1:3" x14ac:dyDescent="0.25">
      <c r="A2616" s="13">
        <v>9399</v>
      </c>
      <c r="B2616" s="5" t="s">
        <v>1363</v>
      </c>
      <c r="C2616" s="6" t="str">
        <f t="shared" si="41"/>
        <v>CUENTA</v>
      </c>
    </row>
    <row r="2617" spans="1:3" x14ac:dyDescent="0.25">
      <c r="A2617" s="13">
        <v>939905</v>
      </c>
      <c r="B2617" s="5" t="s">
        <v>701</v>
      </c>
      <c r="C2617" s="6" t="str">
        <f t="shared" si="41"/>
        <v>SUBCUENTA</v>
      </c>
    </row>
    <row r="2618" spans="1:3" x14ac:dyDescent="0.25">
      <c r="A2618" s="13">
        <v>939910</v>
      </c>
      <c r="B2618" s="5" t="s">
        <v>723</v>
      </c>
      <c r="C2618" s="6" t="str">
        <f t="shared" si="41"/>
        <v>SUBCUENTA</v>
      </c>
    </row>
    <row r="2619" spans="1:3" x14ac:dyDescent="0.25">
      <c r="A2619" s="13">
        <v>939915</v>
      </c>
      <c r="B2619" s="5" t="s">
        <v>735</v>
      </c>
      <c r="C2619" s="6" t="str">
        <f t="shared" si="41"/>
        <v>SUBCUENTA</v>
      </c>
    </row>
    <row r="2620" spans="1:3" x14ac:dyDescent="0.25">
      <c r="A2620" s="13">
        <v>939925</v>
      </c>
      <c r="B2620" s="5" t="s">
        <v>1364</v>
      </c>
      <c r="C2620" s="6" t="str">
        <f t="shared" si="41"/>
        <v>SUBCUENTA</v>
      </c>
    </row>
    <row r="2621" spans="1:3" x14ac:dyDescent="0.25">
      <c r="A2621" s="13">
        <v>939930</v>
      </c>
      <c r="B2621" s="5" t="s">
        <v>777</v>
      </c>
      <c r="C2621" s="6" t="str">
        <f t="shared" si="41"/>
        <v>SUBCUENTA</v>
      </c>
    </row>
    <row r="2622" spans="1:3" x14ac:dyDescent="0.25">
      <c r="A2622" s="13">
        <v>94</v>
      </c>
      <c r="B2622" s="5" t="s">
        <v>1365</v>
      </c>
      <c r="C2622" s="6" t="str">
        <f t="shared" si="41"/>
        <v>GRUPO</v>
      </c>
    </row>
    <row r="2623" spans="1:3" x14ac:dyDescent="0.25">
      <c r="A2623" s="13" t="s">
        <v>1366</v>
      </c>
      <c r="B2623" s="5"/>
      <c r="C2623" s="6" t="str">
        <f t="shared" si="41"/>
        <v/>
      </c>
    </row>
    <row r="2624" spans="1:3" ht="25.5" x14ac:dyDescent="0.25">
      <c r="A2624" s="13" t="s">
        <v>1367</v>
      </c>
      <c r="B2624" s="5"/>
      <c r="C2624" s="6" t="str">
        <f t="shared" si="41"/>
        <v/>
      </c>
    </row>
    <row r="2625" spans="1:3" x14ac:dyDescent="0.25">
      <c r="A2625" s="13">
        <v>95</v>
      </c>
      <c r="B2625" s="5" t="s">
        <v>1368</v>
      </c>
      <c r="C2625" s="6" t="str">
        <f t="shared" si="41"/>
        <v>GRUPO</v>
      </c>
    </row>
    <row r="2626" spans="1:3" x14ac:dyDescent="0.25">
      <c r="A2626" s="13" t="s">
        <v>1369</v>
      </c>
      <c r="B2626" s="5"/>
      <c r="C2626" s="6" t="str">
        <f t="shared" si="41"/>
        <v/>
      </c>
    </row>
    <row r="2627" spans="1:3" ht="25.5" x14ac:dyDescent="0.25">
      <c r="A2627" s="13" t="s">
        <v>1370</v>
      </c>
      <c r="B2627" s="5"/>
      <c r="C2627" s="6" t="str">
        <f t="shared" si="41"/>
        <v/>
      </c>
    </row>
    <row r="2628" spans="1:3" x14ac:dyDescent="0.25">
      <c r="A2628" s="13">
        <v>96</v>
      </c>
      <c r="B2628" s="5" t="s">
        <v>1371</v>
      </c>
      <c r="C2628" s="6" t="str">
        <f t="shared" si="41"/>
        <v>GRUPO</v>
      </c>
    </row>
    <row r="2629" spans="1:3" x14ac:dyDescent="0.25">
      <c r="A2629" s="13" t="s">
        <v>1372</v>
      </c>
      <c r="B2629" s="5"/>
      <c r="C2629" s="6" t="str">
        <f t="shared" si="41"/>
        <v/>
      </c>
    </row>
    <row r="2630" spans="1:3" ht="26.25" thickBot="1" x14ac:dyDescent="0.3">
      <c r="A2630" s="15" t="s">
        <v>1373</v>
      </c>
      <c r="B2630" s="8"/>
      <c r="C2630" s="9" t="str">
        <f t="shared" si="41"/>
        <v/>
      </c>
    </row>
  </sheetData>
  <mergeCells count="1">
    <mergeCell ref="A1:C2"/>
  </mergeCells>
  <conditionalFormatting sqref="C4:C1048576">
    <cfRule type="containsText" dxfId="4" priority="1" operator="containsText" text="SUBCUENTA">
      <formula>NOT(ISERROR(SEARCH("SUBCUENTA",C4)))</formula>
    </cfRule>
    <cfRule type="containsText" dxfId="3" priority="2" operator="containsText" text="CUENTA">
      <formula>NOT(ISERROR(SEARCH("CUENTA",C4)))</formula>
    </cfRule>
    <cfRule type="containsText" dxfId="2" priority="3" operator="containsText" text="CUENA">
      <formula>NOT(ISERROR(SEARCH("CUENA",C4)))</formula>
    </cfRule>
    <cfRule type="containsText" dxfId="1" priority="5" operator="containsText" text="CLASE">
      <formula>NOT(ISERROR(SEARCH("CLASE",C4)))</formula>
    </cfRule>
  </conditionalFormatting>
  <conditionalFormatting sqref="C4:C2630">
    <cfRule type="containsText" dxfId="0" priority="4" operator="containsText" text="GRUPO">
      <formula>NOT(ISERROR(SEARCH("GRUPO",C4)))</formula>
    </cfRule>
  </conditionalFormatting>
  <pageMargins left="0.7" right="0.7" top="0.75" bottom="0.75" header="0.3" footer="0.3"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M52"/>
  <sheetViews>
    <sheetView showGridLines="0" workbookViewId="0">
      <selection activeCell="H11" sqref="H11:J11"/>
    </sheetView>
  </sheetViews>
  <sheetFormatPr baseColWidth="10" defaultRowHeight="15" x14ac:dyDescent="0.25"/>
  <cols>
    <col min="1" max="1" width="3.140625" customWidth="1"/>
    <col min="2" max="2" width="13.28515625" customWidth="1"/>
    <col min="3" max="3" width="13.5703125" customWidth="1"/>
    <col min="4" max="5" width="7.85546875" customWidth="1"/>
    <col min="6" max="6" width="11.7109375" customWidth="1"/>
    <col min="7" max="7" width="12.140625" bestFit="1" customWidth="1"/>
    <col min="8" max="8" width="11.140625" customWidth="1"/>
    <col min="9" max="9" width="10.42578125" customWidth="1"/>
    <col min="10" max="10" width="12.7109375" customWidth="1"/>
    <col min="11" max="11" width="11.140625" customWidth="1"/>
    <col min="12" max="12" width="9.85546875" customWidth="1"/>
    <col min="13" max="13" width="12.140625" bestFit="1" customWidth="1"/>
  </cols>
  <sheetData>
    <row r="1" spans="1:13" ht="15.75" thickBot="1" x14ac:dyDescent="0.3">
      <c r="A1" s="177" t="s">
        <v>1386</v>
      </c>
      <c r="B1" s="177"/>
      <c r="C1" s="177"/>
      <c r="D1" s="177"/>
      <c r="E1" s="177"/>
      <c r="F1" s="178" t="s">
        <v>1387</v>
      </c>
      <c r="G1" s="178"/>
      <c r="H1" s="178"/>
      <c r="I1" s="178" t="s">
        <v>1388</v>
      </c>
      <c r="J1" s="178"/>
      <c r="K1" s="177" t="s">
        <v>1389</v>
      </c>
      <c r="L1" s="177"/>
      <c r="M1" s="177"/>
    </row>
    <row r="2" spans="1:13" ht="15.75" thickBot="1" x14ac:dyDescent="0.3">
      <c r="A2" s="177"/>
      <c r="B2" s="177"/>
      <c r="C2" s="177"/>
      <c r="D2" s="177"/>
      <c r="E2" s="177"/>
      <c r="F2" s="178"/>
      <c r="G2" s="178"/>
      <c r="H2" s="178"/>
      <c r="I2" s="178"/>
      <c r="J2" s="178"/>
      <c r="K2" s="177"/>
      <c r="L2" s="177"/>
      <c r="M2" s="177"/>
    </row>
    <row r="3" spans="1:13" ht="15.75" thickBot="1" x14ac:dyDescent="0.3">
      <c r="A3" s="179" t="s">
        <v>1539</v>
      </c>
      <c r="B3" s="179"/>
      <c r="C3" s="179"/>
      <c r="D3" s="179"/>
      <c r="E3" s="179"/>
      <c r="F3" s="180">
        <v>8000</v>
      </c>
      <c r="G3" s="180"/>
      <c r="H3" s="180"/>
      <c r="I3" s="180">
        <v>10</v>
      </c>
      <c r="J3" s="180"/>
      <c r="K3" s="181" t="s">
        <v>1401</v>
      </c>
      <c r="L3" s="181"/>
      <c r="M3" s="181"/>
    </row>
    <row r="4" spans="1:13" ht="15.75" thickBot="1" x14ac:dyDescent="0.3">
      <c r="A4" s="179"/>
      <c r="B4" s="179"/>
      <c r="C4" s="179"/>
      <c r="D4" s="179"/>
      <c r="E4" s="179"/>
      <c r="F4" s="180"/>
      <c r="G4" s="180"/>
      <c r="H4" s="180"/>
      <c r="I4" s="180"/>
      <c r="J4" s="180"/>
      <c r="K4" s="181"/>
      <c r="L4" s="181"/>
      <c r="M4" s="181"/>
    </row>
    <row r="5" spans="1:13" ht="15.75" thickBot="1" x14ac:dyDescent="0.3">
      <c r="A5" s="35"/>
      <c r="B5" s="31"/>
      <c r="C5" s="33"/>
      <c r="D5" s="32"/>
      <c r="E5" s="32"/>
      <c r="F5" s="32"/>
      <c r="G5" s="34"/>
      <c r="H5" s="32"/>
      <c r="I5" s="32"/>
      <c r="J5" s="34"/>
      <c r="K5" s="32"/>
      <c r="L5" s="32"/>
      <c r="M5" s="36"/>
    </row>
    <row r="6" spans="1:13" ht="15.75" thickBot="1" x14ac:dyDescent="0.3">
      <c r="A6" s="188" t="s">
        <v>1382</v>
      </c>
      <c r="B6" s="190" t="s">
        <v>1390</v>
      </c>
      <c r="C6" s="192" t="s">
        <v>1391</v>
      </c>
      <c r="D6" s="193"/>
      <c r="E6" s="194" t="s">
        <v>1392</v>
      </c>
      <c r="F6" s="194"/>
      <c r="G6" s="195"/>
      <c r="H6" s="196" t="s">
        <v>1393</v>
      </c>
      <c r="I6" s="196"/>
      <c r="J6" s="196"/>
      <c r="K6" s="185" t="s">
        <v>1394</v>
      </c>
      <c r="L6" s="186"/>
      <c r="M6" s="187"/>
    </row>
    <row r="7" spans="1:13" ht="15.75" thickBot="1" x14ac:dyDescent="0.3">
      <c r="A7" s="189"/>
      <c r="B7" s="191"/>
      <c r="C7" s="37" t="s">
        <v>6</v>
      </c>
      <c r="D7" s="38" t="s">
        <v>1395</v>
      </c>
      <c r="E7" s="39" t="s">
        <v>1396</v>
      </c>
      <c r="F7" s="40" t="s">
        <v>1397</v>
      </c>
      <c r="G7" s="41" t="s">
        <v>1398</v>
      </c>
      <c r="H7" s="42" t="s">
        <v>1396</v>
      </c>
      <c r="I7" s="43" t="s">
        <v>1397</v>
      </c>
      <c r="J7" s="44" t="s">
        <v>1398</v>
      </c>
      <c r="K7" s="125" t="s">
        <v>1396</v>
      </c>
      <c r="L7" s="43" t="s">
        <v>1397</v>
      </c>
      <c r="M7" s="45" t="s">
        <v>1399</v>
      </c>
    </row>
    <row r="8" spans="1:13" x14ac:dyDescent="0.25">
      <c r="A8" s="46">
        <v>1</v>
      </c>
      <c r="B8" s="126">
        <v>41649</v>
      </c>
      <c r="C8" s="54" t="s">
        <v>1611</v>
      </c>
      <c r="D8" s="47" t="s">
        <v>1612</v>
      </c>
      <c r="E8" s="48">
        <v>100</v>
      </c>
      <c r="F8" s="49">
        <v>10000</v>
      </c>
      <c r="G8" s="50">
        <f>+F8*100</f>
        <v>1000000</v>
      </c>
      <c r="H8" s="51"/>
      <c r="I8" s="52"/>
      <c r="J8" s="127"/>
      <c r="K8" s="128">
        <v>100</v>
      </c>
      <c r="L8" s="49">
        <v>10000</v>
      </c>
      <c r="M8" s="50">
        <f>+K8*L8</f>
        <v>1000000</v>
      </c>
    </row>
    <row r="9" spans="1:13" x14ac:dyDescent="0.25">
      <c r="A9" s="53">
        <v>2</v>
      </c>
      <c r="B9" s="129">
        <v>41650</v>
      </c>
      <c r="C9" s="54" t="s">
        <v>1633</v>
      </c>
      <c r="D9" s="55" t="s">
        <v>1634</v>
      </c>
      <c r="E9" s="48"/>
      <c r="F9" s="49"/>
      <c r="G9" s="50"/>
      <c r="H9" s="48">
        <v>15</v>
      </c>
      <c r="I9" s="49">
        <f>+F8</f>
        <v>10000</v>
      </c>
      <c r="J9" s="59">
        <f>+H9*I9</f>
        <v>150000</v>
      </c>
      <c r="K9" s="128">
        <f>+K8-H9</f>
        <v>85</v>
      </c>
      <c r="L9" s="49">
        <v>10000</v>
      </c>
      <c r="M9" s="59">
        <f>+K9*L9</f>
        <v>850000</v>
      </c>
    </row>
    <row r="10" spans="1:13" x14ac:dyDescent="0.25">
      <c r="A10" s="53">
        <v>3</v>
      </c>
      <c r="B10" s="129">
        <v>41652</v>
      </c>
      <c r="C10" s="54" t="s">
        <v>1648</v>
      </c>
      <c r="D10" s="55" t="s">
        <v>1649</v>
      </c>
      <c r="E10" s="56"/>
      <c r="F10" s="49"/>
      <c r="G10" s="50"/>
      <c r="H10" s="48">
        <v>70</v>
      </c>
      <c r="I10" s="49">
        <v>10000</v>
      </c>
      <c r="J10" s="50">
        <f>+H10*I10</f>
        <v>700000</v>
      </c>
      <c r="K10" s="128">
        <f>+K9-H10</f>
        <v>15</v>
      </c>
      <c r="L10" s="49">
        <v>10000</v>
      </c>
      <c r="M10" s="59">
        <f>+K10*L10</f>
        <v>150000</v>
      </c>
    </row>
    <row r="11" spans="1:13" x14ac:dyDescent="0.25">
      <c r="A11" s="53">
        <v>4</v>
      </c>
      <c r="B11" s="129">
        <v>41654</v>
      </c>
      <c r="C11" s="54" t="s">
        <v>1655</v>
      </c>
      <c r="D11" s="55" t="s">
        <v>1656</v>
      </c>
      <c r="E11" s="56"/>
      <c r="F11" s="49"/>
      <c r="G11" s="50"/>
      <c r="H11" s="48">
        <v>-5</v>
      </c>
      <c r="I11" s="49">
        <v>10000</v>
      </c>
      <c r="J11" s="50">
        <f>+H11*I11</f>
        <v>-50000</v>
      </c>
      <c r="K11" s="128">
        <v>20</v>
      </c>
      <c r="L11" s="49">
        <v>10000</v>
      </c>
      <c r="M11" s="59">
        <f>+K11*L11</f>
        <v>200000</v>
      </c>
    </row>
    <row r="12" spans="1:13" x14ac:dyDescent="0.25">
      <c r="A12" s="53"/>
      <c r="B12" s="129"/>
      <c r="C12" s="54"/>
      <c r="D12" s="55"/>
      <c r="E12" s="56"/>
      <c r="F12" s="49"/>
      <c r="G12" s="50"/>
      <c r="H12" s="48"/>
      <c r="I12" s="49"/>
      <c r="J12" s="50"/>
      <c r="K12" s="128"/>
      <c r="L12" s="58"/>
      <c r="M12" s="59"/>
    </row>
    <row r="13" spans="1:13" x14ac:dyDescent="0.25">
      <c r="A13" s="130"/>
      <c r="B13" s="131"/>
      <c r="C13" s="132"/>
      <c r="D13" s="133"/>
      <c r="E13" s="56"/>
      <c r="F13" s="49"/>
      <c r="G13" s="50"/>
      <c r="H13" s="48"/>
      <c r="I13" s="49"/>
      <c r="J13" s="50"/>
      <c r="K13" s="48"/>
      <c r="L13" s="134"/>
      <c r="M13" s="50"/>
    </row>
    <row r="14" spans="1:13" x14ac:dyDescent="0.25">
      <c r="A14" s="130"/>
      <c r="B14" s="131"/>
      <c r="C14" s="132"/>
      <c r="D14" s="133"/>
      <c r="E14" s="56"/>
      <c r="F14" s="49"/>
      <c r="G14" s="50"/>
      <c r="H14" s="48"/>
      <c r="I14" s="49"/>
      <c r="J14" s="50"/>
      <c r="K14" s="48"/>
      <c r="L14" s="134"/>
      <c r="M14" s="50"/>
    </row>
    <row r="15" spans="1:13" ht="15.75" thickBot="1" x14ac:dyDescent="0.3">
      <c r="A15" s="60">
        <v>8</v>
      </c>
      <c r="B15" s="61"/>
      <c r="C15" s="62"/>
      <c r="D15" s="63"/>
      <c r="E15" s="64"/>
      <c r="F15" s="65"/>
      <c r="G15" s="66"/>
      <c r="H15" s="135"/>
      <c r="I15" s="65"/>
      <c r="J15" s="66"/>
      <c r="K15" s="135"/>
      <c r="L15" s="68"/>
      <c r="M15" s="66"/>
    </row>
    <row r="16" spans="1:13" ht="15.75" thickBot="1" x14ac:dyDescent="0.3">
      <c r="A16" s="69"/>
      <c r="B16" s="182" t="s">
        <v>1400</v>
      </c>
      <c r="C16" s="183"/>
      <c r="D16" s="184"/>
      <c r="E16" s="70" t="str">
        <f>IF(OR(C16="inventario inicial",C16="compras",C16="devolución en compra"),"Aquí","")</f>
        <v/>
      </c>
      <c r="F16" s="71" t="str">
        <f>IF(AND(E16&gt;0,OR(C16="inventario inicial",C16="compras")),"Vr. Factura",IF(AND(E16&gt;0,C16="devolución en compra"),L15,""))</f>
        <v/>
      </c>
      <c r="G16" s="72">
        <f>SUM(G8:G15)</f>
        <v>1000000</v>
      </c>
      <c r="H16" s="73" t="str">
        <f t="shared" ref="H16" si="0">IF(OR(C16="ventas",C16="devolución en venta"),"Aquí","")</f>
        <v/>
      </c>
      <c r="I16" s="71" t="str">
        <f>IF(AND(H16&gt;0,OR(C16="ventas",C16="devolución en venta")),L15,"")</f>
        <v/>
      </c>
      <c r="J16" s="71">
        <f>SUM(J8:J15)</f>
        <v>800000</v>
      </c>
      <c r="K16" s="74" t="str">
        <f>IF(OR(C16="inventario inicial",C16="compras"),K15+E16,IF(C16="devolución en compra",K15-E16,IF(C16="ventas",K15-H16,IF(C16="devolución en venta",K15+H16,""))))</f>
        <v/>
      </c>
      <c r="L16" s="75" t="str">
        <f t="shared" ref="L16" si="1">IF(AND(ISNUMBER(K16),K16&gt;0),M16/K16,"")</f>
        <v/>
      </c>
      <c r="M16" s="72" t="str">
        <f>IF(AND(E16&gt;0,OR(EXACT(C16,"inventario inicial"),EXACT(C16,"compras"))),M15+G16,IF(AND(E16&gt;0,OR(EXACT(C16,"devolución en venta"))),M15-J16,IF(AND(H16&gt;0,OR(EXACT(C16,"ventas"))),M15-J16,IF(AND(H16&gt;0,EXACT(C16,"devolución en compra")),M15+G16,""))))</f>
        <v/>
      </c>
    </row>
    <row r="17" spans="1:13" x14ac:dyDescent="0.25">
      <c r="J17" s="136"/>
    </row>
    <row r="19" spans="1:13" ht="15.75" thickBot="1" x14ac:dyDescent="0.3"/>
    <row r="20" spans="1:13" ht="15.75" thickBot="1" x14ac:dyDescent="0.3">
      <c r="A20" s="177" t="s">
        <v>1386</v>
      </c>
      <c r="B20" s="177"/>
      <c r="C20" s="177"/>
      <c r="D20" s="177"/>
      <c r="E20" s="177"/>
      <c r="F20" s="178" t="s">
        <v>1387</v>
      </c>
      <c r="G20" s="178"/>
      <c r="H20" s="178"/>
      <c r="I20" s="178" t="s">
        <v>1388</v>
      </c>
      <c r="J20" s="178"/>
      <c r="K20" s="177" t="s">
        <v>1389</v>
      </c>
      <c r="L20" s="177"/>
      <c r="M20" s="177"/>
    </row>
    <row r="21" spans="1:13" ht="15.75" thickBot="1" x14ac:dyDescent="0.3">
      <c r="A21" s="177"/>
      <c r="B21" s="177"/>
      <c r="C21" s="177"/>
      <c r="D21" s="177"/>
      <c r="E21" s="177"/>
      <c r="F21" s="178"/>
      <c r="G21" s="178"/>
      <c r="H21" s="178"/>
      <c r="I21" s="178"/>
      <c r="J21" s="178"/>
      <c r="K21" s="177"/>
      <c r="L21" s="177"/>
      <c r="M21" s="177"/>
    </row>
    <row r="22" spans="1:13" ht="15.75" thickBot="1" x14ac:dyDescent="0.3">
      <c r="A22" s="179" t="s">
        <v>1540</v>
      </c>
      <c r="B22" s="179"/>
      <c r="C22" s="179"/>
      <c r="D22" s="179"/>
      <c r="E22" s="179"/>
      <c r="F22" s="180">
        <v>3000</v>
      </c>
      <c r="G22" s="180"/>
      <c r="H22" s="180"/>
      <c r="I22" s="180">
        <v>40</v>
      </c>
      <c r="J22" s="180"/>
      <c r="K22" s="181" t="s">
        <v>1401</v>
      </c>
      <c r="L22" s="181"/>
      <c r="M22" s="181"/>
    </row>
    <row r="23" spans="1:13" ht="15.75" thickBot="1" x14ac:dyDescent="0.3">
      <c r="A23" s="179"/>
      <c r="B23" s="179"/>
      <c r="C23" s="179"/>
      <c r="D23" s="179"/>
      <c r="E23" s="179"/>
      <c r="F23" s="180"/>
      <c r="G23" s="180"/>
      <c r="H23" s="180"/>
      <c r="I23" s="180"/>
      <c r="J23" s="180"/>
      <c r="K23" s="181"/>
      <c r="L23" s="181"/>
      <c r="M23" s="181"/>
    </row>
    <row r="24" spans="1:13" ht="15.75" thickBot="1" x14ac:dyDescent="0.3">
      <c r="A24" s="35"/>
      <c r="B24" s="31"/>
      <c r="C24" s="33"/>
      <c r="D24" s="32"/>
      <c r="E24" s="32"/>
      <c r="F24" s="32"/>
      <c r="G24" s="34"/>
      <c r="H24" s="32"/>
      <c r="I24" s="32"/>
      <c r="J24" s="34"/>
      <c r="K24" s="32"/>
      <c r="L24" s="32"/>
      <c r="M24" s="36"/>
    </row>
    <row r="25" spans="1:13" ht="15.75" thickBot="1" x14ac:dyDescent="0.3">
      <c r="A25" s="188" t="s">
        <v>1382</v>
      </c>
      <c r="B25" s="190" t="s">
        <v>1390</v>
      </c>
      <c r="C25" s="192" t="s">
        <v>1391</v>
      </c>
      <c r="D25" s="193"/>
      <c r="E25" s="194" t="s">
        <v>1392</v>
      </c>
      <c r="F25" s="194"/>
      <c r="G25" s="195"/>
      <c r="H25" s="196" t="s">
        <v>1393</v>
      </c>
      <c r="I25" s="196"/>
      <c r="J25" s="196"/>
      <c r="K25" s="185" t="s">
        <v>1394</v>
      </c>
      <c r="L25" s="186"/>
      <c r="M25" s="187"/>
    </row>
    <row r="26" spans="1:13" ht="15.75" thickBot="1" x14ac:dyDescent="0.3">
      <c r="A26" s="189"/>
      <c r="B26" s="191"/>
      <c r="C26" s="37" t="s">
        <v>6</v>
      </c>
      <c r="D26" s="38" t="s">
        <v>1395</v>
      </c>
      <c r="E26" s="39" t="s">
        <v>1396</v>
      </c>
      <c r="F26" s="40" t="s">
        <v>1397</v>
      </c>
      <c r="G26" s="41" t="s">
        <v>1398</v>
      </c>
      <c r="H26" s="42" t="s">
        <v>1396</v>
      </c>
      <c r="I26" s="43" t="s">
        <v>1397</v>
      </c>
      <c r="J26" s="44" t="s">
        <v>1398</v>
      </c>
      <c r="K26" s="125" t="s">
        <v>1396</v>
      </c>
      <c r="L26" s="43" t="s">
        <v>1397</v>
      </c>
      <c r="M26" s="45" t="s">
        <v>1399</v>
      </c>
    </row>
    <row r="27" spans="1:13" x14ac:dyDescent="0.25">
      <c r="A27" s="46">
        <v>1</v>
      </c>
      <c r="B27" s="126">
        <v>41649</v>
      </c>
      <c r="C27" s="54" t="s">
        <v>1611</v>
      </c>
      <c r="D27" s="47">
        <v>66531</v>
      </c>
      <c r="E27" s="48">
        <v>150</v>
      </c>
      <c r="F27" s="49">
        <v>5600</v>
      </c>
      <c r="G27" s="50">
        <f>+E27*F27</f>
        <v>840000</v>
      </c>
      <c r="H27" s="51"/>
      <c r="I27" s="52"/>
      <c r="J27" s="127"/>
      <c r="K27" s="128">
        <v>150</v>
      </c>
      <c r="L27" s="49">
        <f>+F27</f>
        <v>5600</v>
      </c>
      <c r="M27" s="50">
        <f>+K27*L27</f>
        <v>840000</v>
      </c>
    </row>
    <row r="28" spans="1:13" x14ac:dyDescent="0.25">
      <c r="A28" s="53">
        <v>2</v>
      </c>
      <c r="B28" s="129"/>
      <c r="C28" s="54"/>
      <c r="D28" s="55"/>
      <c r="E28" s="48"/>
      <c r="F28" s="49"/>
      <c r="G28" s="50"/>
      <c r="H28" s="56"/>
      <c r="I28" s="49"/>
      <c r="J28" s="59"/>
      <c r="K28" s="137"/>
      <c r="L28" s="58"/>
      <c r="M28" s="59"/>
    </row>
    <row r="29" spans="1:13" x14ac:dyDescent="0.25">
      <c r="A29" s="53">
        <v>3</v>
      </c>
      <c r="B29" s="129"/>
      <c r="C29" s="54"/>
      <c r="D29" s="55"/>
      <c r="E29" s="56"/>
      <c r="F29" s="49"/>
      <c r="G29" s="50"/>
      <c r="H29" s="56"/>
      <c r="I29" s="49"/>
      <c r="J29" s="49"/>
      <c r="K29" s="57"/>
      <c r="L29" s="58"/>
      <c r="M29" s="59"/>
    </row>
    <row r="30" spans="1:13" x14ac:dyDescent="0.25">
      <c r="A30" s="53">
        <v>4</v>
      </c>
      <c r="B30" s="129"/>
      <c r="C30" s="54"/>
      <c r="D30" s="55"/>
      <c r="E30" s="56"/>
      <c r="F30" s="49"/>
      <c r="G30" s="50"/>
      <c r="H30" s="56"/>
      <c r="I30" s="49"/>
      <c r="J30" s="49"/>
      <c r="K30" s="57"/>
      <c r="L30" s="58"/>
      <c r="M30" s="59"/>
    </row>
    <row r="31" spans="1:13" x14ac:dyDescent="0.25">
      <c r="A31" s="53">
        <v>5</v>
      </c>
      <c r="B31" s="129"/>
      <c r="C31" s="54"/>
      <c r="D31" s="55"/>
      <c r="E31" s="56"/>
      <c r="F31" s="49"/>
      <c r="G31" s="50"/>
      <c r="H31" s="56"/>
      <c r="I31" s="49"/>
      <c r="J31" s="49"/>
      <c r="K31" s="57"/>
      <c r="L31" s="58"/>
      <c r="M31" s="59"/>
    </row>
    <row r="32" spans="1:13" ht="15.75" thickBot="1" x14ac:dyDescent="0.3">
      <c r="A32" s="60">
        <v>6</v>
      </c>
      <c r="B32" s="138"/>
      <c r="C32" s="62"/>
      <c r="D32" s="63"/>
      <c r="E32" s="64"/>
      <c r="F32" s="65"/>
      <c r="G32" s="66"/>
      <c r="H32" s="64"/>
      <c r="I32" s="65"/>
      <c r="J32" s="65"/>
      <c r="K32" s="67"/>
      <c r="L32" s="68"/>
      <c r="M32" s="66"/>
    </row>
    <row r="33" spans="1:13" ht="15.75" thickBot="1" x14ac:dyDescent="0.3">
      <c r="A33" s="69"/>
      <c r="B33" s="182" t="s">
        <v>1400</v>
      </c>
      <c r="C33" s="183"/>
      <c r="D33" s="184"/>
      <c r="E33" s="70" t="str">
        <f>IF(OR(C33="inventario inicial",C33="compras",C33="devolución en compra"),"Aquí","")</f>
        <v/>
      </c>
      <c r="F33" s="71" t="str">
        <f>IF(AND(E33&gt;0,OR(C33="inventario inicial",C33="compras")),"Vr. Factura",IF(AND(E33&gt;0,C33="devolución en compra"),L32,""))</f>
        <v/>
      </c>
      <c r="G33" s="72">
        <f>SUM(G27:G32)</f>
        <v>840000</v>
      </c>
      <c r="H33" s="73" t="str">
        <f t="shared" ref="H33" si="2">IF(OR(C33="ventas",C33="devolución en venta"),"Aquí","")</f>
        <v/>
      </c>
      <c r="I33" s="71" t="str">
        <f>IF(AND(H33&gt;0,OR(C33="ventas",C33="devolución en venta")),L32,"")</f>
        <v/>
      </c>
      <c r="J33" s="71">
        <f>SUM(J27:J32)</f>
        <v>0</v>
      </c>
      <c r="K33" s="74" t="str">
        <f>IF(OR(C33="inventario inicial",C33="compras"),K32+E33,IF(C33="devolución en compra",K32-E33,IF(C33="ventas",K32-H33,IF(C33="devolución en venta",K32+H33,""))))</f>
        <v/>
      </c>
      <c r="L33" s="75" t="str">
        <f t="shared" ref="L33" si="3">IF(AND(ISNUMBER(K33),K33&gt;0),M33/K33,"")</f>
        <v/>
      </c>
      <c r="M33" s="72" t="str">
        <f>IF(AND(E33&gt;0,OR(EXACT(C33,"inventario inicial"),EXACT(C33,"compras"))),M32+G33,IF(AND(E33&gt;0,OR(EXACT(C33,"devolución en venta"))),M32-J33,IF(AND(H33&gt;0,OR(EXACT(C33,"ventas"))),M32-J33,IF(AND(H33&gt;0,EXACT(C33,"devolución en compra")),M32+G33,""))))</f>
        <v/>
      </c>
    </row>
    <row r="37" spans="1:13" x14ac:dyDescent="0.25">
      <c r="K37" s="139"/>
      <c r="L37" s="139"/>
    </row>
    <row r="38" spans="1:13" ht="15.75" thickBot="1" x14ac:dyDescent="0.3"/>
    <row r="39" spans="1:13" ht="15.75" thickBot="1" x14ac:dyDescent="0.3">
      <c r="A39" s="177" t="s">
        <v>1386</v>
      </c>
      <c r="B39" s="177"/>
      <c r="C39" s="177"/>
      <c r="D39" s="177"/>
      <c r="E39" s="177"/>
      <c r="F39" s="178" t="s">
        <v>1387</v>
      </c>
      <c r="G39" s="178"/>
      <c r="H39" s="178"/>
      <c r="I39" s="178" t="s">
        <v>1388</v>
      </c>
      <c r="J39" s="178"/>
      <c r="K39" s="177" t="s">
        <v>1389</v>
      </c>
      <c r="L39" s="177"/>
      <c r="M39" s="177"/>
    </row>
    <row r="40" spans="1:13" ht="15.75" thickBot="1" x14ac:dyDescent="0.3">
      <c r="A40" s="177"/>
      <c r="B40" s="177"/>
      <c r="C40" s="177"/>
      <c r="D40" s="177"/>
      <c r="E40" s="177"/>
      <c r="F40" s="178"/>
      <c r="G40" s="178"/>
      <c r="H40" s="178"/>
      <c r="I40" s="178"/>
      <c r="J40" s="178"/>
      <c r="K40" s="177"/>
      <c r="L40" s="177"/>
      <c r="M40" s="177"/>
    </row>
    <row r="41" spans="1:13" ht="15.75" thickBot="1" x14ac:dyDescent="0.3">
      <c r="A41" s="179" t="s">
        <v>1541</v>
      </c>
      <c r="B41" s="179"/>
      <c r="C41" s="179"/>
      <c r="D41" s="179"/>
      <c r="E41" s="179"/>
      <c r="F41" s="180">
        <v>3000</v>
      </c>
      <c r="G41" s="180"/>
      <c r="H41" s="180"/>
      <c r="I41" s="180">
        <v>40</v>
      </c>
      <c r="J41" s="180"/>
      <c r="K41" s="181" t="s">
        <v>1401</v>
      </c>
      <c r="L41" s="181"/>
      <c r="M41" s="181"/>
    </row>
    <row r="42" spans="1:13" ht="15.75" thickBot="1" x14ac:dyDescent="0.3">
      <c r="A42" s="179"/>
      <c r="B42" s="179"/>
      <c r="C42" s="179"/>
      <c r="D42" s="179"/>
      <c r="E42" s="179"/>
      <c r="F42" s="180"/>
      <c r="G42" s="180"/>
      <c r="H42" s="180"/>
      <c r="I42" s="180"/>
      <c r="J42" s="180"/>
      <c r="K42" s="181"/>
      <c r="L42" s="181"/>
      <c r="M42" s="181"/>
    </row>
    <row r="43" spans="1:13" ht="15.75" thickBot="1" x14ac:dyDescent="0.3">
      <c r="A43" s="35"/>
      <c r="B43" s="31"/>
      <c r="C43" s="33"/>
      <c r="D43" s="32"/>
      <c r="E43" s="32"/>
      <c r="F43" s="32"/>
      <c r="G43" s="34"/>
      <c r="H43" s="32"/>
      <c r="I43" s="32"/>
      <c r="J43" s="34"/>
      <c r="K43" s="32"/>
      <c r="L43" s="32"/>
      <c r="M43" s="36"/>
    </row>
    <row r="44" spans="1:13" ht="15.75" thickBot="1" x14ac:dyDescent="0.3">
      <c r="A44" s="188" t="s">
        <v>1382</v>
      </c>
      <c r="B44" s="190" t="s">
        <v>1390</v>
      </c>
      <c r="C44" s="192" t="s">
        <v>1391</v>
      </c>
      <c r="D44" s="193"/>
      <c r="E44" s="194" t="s">
        <v>1392</v>
      </c>
      <c r="F44" s="194"/>
      <c r="G44" s="195"/>
      <c r="H44" s="196" t="s">
        <v>1393</v>
      </c>
      <c r="I44" s="196"/>
      <c r="J44" s="196"/>
      <c r="K44" s="185" t="s">
        <v>1394</v>
      </c>
      <c r="L44" s="186"/>
      <c r="M44" s="187"/>
    </row>
    <row r="45" spans="1:13" ht="15.75" thickBot="1" x14ac:dyDescent="0.3">
      <c r="A45" s="189"/>
      <c r="B45" s="191"/>
      <c r="C45" s="37" t="s">
        <v>6</v>
      </c>
      <c r="D45" s="38" t="s">
        <v>1395</v>
      </c>
      <c r="E45" s="39" t="s">
        <v>1396</v>
      </c>
      <c r="F45" s="40" t="s">
        <v>1397</v>
      </c>
      <c r="G45" s="41" t="s">
        <v>1398</v>
      </c>
      <c r="H45" s="42" t="s">
        <v>1396</v>
      </c>
      <c r="I45" s="43" t="s">
        <v>1397</v>
      </c>
      <c r="J45" s="44" t="s">
        <v>1398</v>
      </c>
      <c r="K45" s="125" t="s">
        <v>1396</v>
      </c>
      <c r="L45" s="43" t="s">
        <v>1397</v>
      </c>
      <c r="M45" s="45" t="s">
        <v>1399</v>
      </c>
    </row>
    <row r="46" spans="1:13" x14ac:dyDescent="0.25">
      <c r="A46" s="46">
        <v>1</v>
      </c>
      <c r="B46" s="126">
        <v>41651</v>
      </c>
      <c r="C46" s="54" t="s">
        <v>1611</v>
      </c>
      <c r="D46" s="140">
        <v>4253</v>
      </c>
      <c r="E46" s="48">
        <v>210</v>
      </c>
      <c r="F46" s="49">
        <v>4650</v>
      </c>
      <c r="G46" s="50">
        <f>+E46*F46</f>
        <v>976500</v>
      </c>
      <c r="H46" s="51"/>
      <c r="I46" s="52"/>
      <c r="J46" s="127"/>
      <c r="K46" s="128">
        <v>210</v>
      </c>
      <c r="L46" s="49">
        <f>+F46</f>
        <v>4650</v>
      </c>
      <c r="M46" s="50">
        <f>+K46*L46</f>
        <v>976500</v>
      </c>
    </row>
    <row r="47" spans="1:13" x14ac:dyDescent="0.25">
      <c r="A47" s="53">
        <v>2</v>
      </c>
      <c r="B47" s="129">
        <v>41653</v>
      </c>
      <c r="C47" s="54" t="s">
        <v>1648</v>
      </c>
      <c r="D47" s="141" t="s">
        <v>1653</v>
      </c>
      <c r="E47" s="48"/>
      <c r="F47" s="49"/>
      <c r="G47" s="50"/>
      <c r="H47" s="56">
        <v>80</v>
      </c>
      <c r="I47" s="49">
        <f>+F46</f>
        <v>4650</v>
      </c>
      <c r="J47" s="59">
        <f>+H47*I47</f>
        <v>372000</v>
      </c>
      <c r="K47" s="128">
        <f>+K46-H47</f>
        <v>130</v>
      </c>
      <c r="L47" s="49">
        <f>+I47</f>
        <v>4650</v>
      </c>
      <c r="M47" s="59">
        <f>+K47*L47</f>
        <v>604500</v>
      </c>
    </row>
    <row r="48" spans="1:13" x14ac:dyDescent="0.25">
      <c r="A48" s="53"/>
      <c r="B48" s="129"/>
      <c r="C48" s="54"/>
      <c r="D48" s="141"/>
      <c r="E48" s="56"/>
      <c r="F48" s="49"/>
      <c r="G48" s="50"/>
      <c r="H48" s="56"/>
      <c r="I48" s="49"/>
      <c r="J48" s="59"/>
      <c r="K48" s="128"/>
      <c r="L48" s="49"/>
      <c r="M48" s="59"/>
    </row>
    <row r="49" spans="1:13" x14ac:dyDescent="0.25">
      <c r="A49" s="53"/>
      <c r="B49" s="129"/>
      <c r="C49" s="54"/>
      <c r="D49" s="55"/>
      <c r="E49" s="56"/>
      <c r="F49" s="49"/>
      <c r="G49" s="50"/>
      <c r="H49" s="56"/>
      <c r="I49" s="49"/>
      <c r="J49" s="50"/>
      <c r="K49" s="128"/>
      <c r="L49" s="58"/>
      <c r="M49" s="59"/>
    </row>
    <row r="50" spans="1:13" x14ac:dyDescent="0.25">
      <c r="A50" s="53">
        <v>5</v>
      </c>
      <c r="B50" s="129"/>
      <c r="C50" s="54"/>
      <c r="D50" s="55"/>
      <c r="E50" s="56"/>
      <c r="F50" s="49"/>
      <c r="G50" s="50"/>
      <c r="H50" s="56"/>
      <c r="I50" s="49"/>
      <c r="J50" s="50"/>
      <c r="K50" s="128"/>
      <c r="L50" s="58"/>
      <c r="M50" s="59"/>
    </row>
    <row r="51" spans="1:13" ht="15.75" thickBot="1" x14ac:dyDescent="0.3">
      <c r="A51" s="60">
        <v>6</v>
      </c>
      <c r="B51" s="138"/>
      <c r="C51" s="62"/>
      <c r="D51" s="63"/>
      <c r="E51" s="64"/>
      <c r="F51" s="65"/>
      <c r="G51" s="66"/>
      <c r="H51" s="64"/>
      <c r="I51" s="65"/>
      <c r="J51" s="66"/>
      <c r="K51" s="142"/>
      <c r="L51" s="68"/>
      <c r="M51" s="66"/>
    </row>
    <row r="52" spans="1:13" ht="15.75" thickBot="1" x14ac:dyDescent="0.3">
      <c r="A52" s="69"/>
      <c r="B52" s="182" t="s">
        <v>1400</v>
      </c>
      <c r="C52" s="183"/>
      <c r="D52" s="184"/>
      <c r="E52" s="70" t="str">
        <f>IF(OR(C52="inventario inicial",C52="compras",C52="devolución en compra"),"Aquí","")</f>
        <v/>
      </c>
      <c r="F52" s="71" t="str">
        <f>IF(AND(E52&gt;0,OR(C52="inventario inicial",C52="compras")),"Vr. Factura",IF(AND(E52&gt;0,C52="devolución en compra"),L51,""))</f>
        <v/>
      </c>
      <c r="G52" s="72">
        <f>SUM(G46:G51)</f>
        <v>976500</v>
      </c>
      <c r="H52" s="73" t="str">
        <f t="shared" ref="H52" si="4">IF(OR(C52="ventas",C52="devolución en venta"),"Aquí","")</f>
        <v/>
      </c>
      <c r="I52" s="71" t="str">
        <f>IF(AND(H52&gt;0,OR(C52="ventas",C52="devolución en venta")),L51,"")</f>
        <v/>
      </c>
      <c r="J52" s="71">
        <f>SUM(J46:J51)</f>
        <v>372000</v>
      </c>
      <c r="K52" s="74" t="str">
        <f>IF(OR(C52="inventario inicial",C52="compras"),K51+E52,IF(C52="devolución en compra",K51-E52,IF(C52="ventas",K51-H52,IF(C52="devolución en venta",K51+H52,""))))</f>
        <v/>
      </c>
      <c r="L52" s="75" t="str">
        <f t="shared" ref="L52" si="5">IF(AND(ISNUMBER(K52),K52&gt;0),M52/K52,"")</f>
        <v/>
      </c>
      <c r="M52" s="72" t="str">
        <f>IF(AND(E52&gt;0,OR(EXACT(C52,"inventario inicial"),EXACT(C52,"compras"))),M51+G52,IF(AND(E52&gt;0,OR(EXACT(C52,"devolución en venta"))),M51-J52,IF(AND(H52&gt;0,OR(EXACT(C52,"ventas"))),M51-J52,IF(AND(H52&gt;0,EXACT(C52,"devolución en compra")),M51+G52,""))))</f>
        <v/>
      </c>
    </row>
  </sheetData>
  <mergeCells count="45">
    <mergeCell ref="I41:J42"/>
    <mergeCell ref="K41:M42"/>
    <mergeCell ref="A44:A45"/>
    <mergeCell ref="B44:B45"/>
    <mergeCell ref="C44:D44"/>
    <mergeCell ref="E44:G44"/>
    <mergeCell ref="H44:J44"/>
    <mergeCell ref="K44:M44"/>
    <mergeCell ref="I22:J23"/>
    <mergeCell ref="K22:M23"/>
    <mergeCell ref="K25:M25"/>
    <mergeCell ref="B33:D33"/>
    <mergeCell ref="A39:E40"/>
    <mergeCell ref="F39:H40"/>
    <mergeCell ref="I39:J40"/>
    <mergeCell ref="K39:M40"/>
    <mergeCell ref="A25:A26"/>
    <mergeCell ref="B25:B26"/>
    <mergeCell ref="C25:D25"/>
    <mergeCell ref="E25:G25"/>
    <mergeCell ref="H25:J25"/>
    <mergeCell ref="B52:D52"/>
    <mergeCell ref="A41:E42"/>
    <mergeCell ref="F41:H42"/>
    <mergeCell ref="B16:D16"/>
    <mergeCell ref="K6:M6"/>
    <mergeCell ref="A6:A7"/>
    <mergeCell ref="B6:B7"/>
    <mergeCell ref="C6:D6"/>
    <mergeCell ref="E6:G6"/>
    <mergeCell ref="H6:J6"/>
    <mergeCell ref="A20:E21"/>
    <mergeCell ref="F20:H21"/>
    <mergeCell ref="I20:J21"/>
    <mergeCell ref="K20:M21"/>
    <mergeCell ref="A22:E23"/>
    <mergeCell ref="F22:H23"/>
    <mergeCell ref="A1:E2"/>
    <mergeCell ref="F1:H2"/>
    <mergeCell ref="I1:J2"/>
    <mergeCell ref="K1:M2"/>
    <mergeCell ref="A3:E4"/>
    <mergeCell ref="F3:H4"/>
    <mergeCell ref="I3:J4"/>
    <mergeCell ref="K3:M4"/>
  </mergeCells>
  <dataValidations count="1">
    <dataValidation errorStyle="information" allowBlank="1" showInputMessage="1" showErrorMessage="1" errorTitle="Control de existencias" error="No intente colocar otro concepto distinto al planteado por este formato de control de existencias" sqref="C1:C2 C24:C33 C20:C21 C5:C16 C43:C52 C39:C40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R56"/>
  <sheetViews>
    <sheetView showGridLines="0" zoomScale="90" zoomScaleNormal="90" workbookViewId="0">
      <pane ySplit="2" topLeftCell="A3" activePane="bottomLeft" state="frozen"/>
      <selection pane="bottomLeft" activeCell="F8" sqref="F8"/>
    </sheetView>
  </sheetViews>
  <sheetFormatPr baseColWidth="10" defaultRowHeight="15" x14ac:dyDescent="0.25"/>
  <cols>
    <col min="1" max="1" width="39.7109375" customWidth="1"/>
    <col min="2" max="2" width="2.140625" customWidth="1"/>
    <col min="3" max="3" width="17.5703125" style="115" customWidth="1"/>
    <col min="4" max="4" width="72.5703125" style="115" customWidth="1"/>
    <col min="5" max="5" width="16" bestFit="1" customWidth="1"/>
    <col min="6" max="6" width="17" bestFit="1" customWidth="1"/>
    <col min="7" max="7" width="22.7109375" bestFit="1" customWidth="1"/>
  </cols>
  <sheetData>
    <row r="2" spans="1:18" ht="48" customHeight="1" thickBot="1" x14ac:dyDescent="0.3"/>
    <row r="3" spans="1:18" ht="48" thickBot="1" x14ac:dyDescent="0.3">
      <c r="A3" s="123" t="s">
        <v>1532</v>
      </c>
      <c r="C3" s="119" t="s">
        <v>1533</v>
      </c>
      <c r="D3" s="119" t="s">
        <v>1534</v>
      </c>
      <c r="E3" s="120" t="s">
        <v>1535</v>
      </c>
      <c r="F3" s="120" t="s">
        <v>1536</v>
      </c>
      <c r="G3" s="121" t="s">
        <v>1537</v>
      </c>
      <c r="P3" s="203" t="s">
        <v>1538</v>
      </c>
      <c r="Q3" s="204"/>
      <c r="R3" s="205"/>
    </row>
    <row r="4" spans="1:18" ht="51.75" thickBot="1" x14ac:dyDescent="0.3">
      <c r="A4" s="122">
        <v>27485</v>
      </c>
      <c r="C4" s="209" t="s">
        <v>1524</v>
      </c>
      <c r="D4" s="116" t="s">
        <v>1471</v>
      </c>
      <c r="E4" s="118" t="s">
        <v>1431</v>
      </c>
      <c r="F4" s="118" t="s">
        <v>1432</v>
      </c>
      <c r="G4" s="117" t="s">
        <v>1433</v>
      </c>
      <c r="P4" s="206"/>
      <c r="Q4" s="207"/>
      <c r="R4" s="208"/>
    </row>
    <row r="5" spans="1:18" ht="39.75" customHeight="1" thickBot="1" x14ac:dyDescent="0.3">
      <c r="C5" s="210"/>
      <c r="D5" s="116" t="s">
        <v>1472</v>
      </c>
      <c r="E5" s="118" t="s">
        <v>1434</v>
      </c>
      <c r="F5" s="118" t="s">
        <v>1435</v>
      </c>
      <c r="G5" s="117" t="s">
        <v>1436</v>
      </c>
    </row>
    <row r="6" spans="1:18" ht="26.25" thickBot="1" x14ac:dyDescent="0.3">
      <c r="C6" s="211"/>
      <c r="D6" s="116" t="s">
        <v>1473</v>
      </c>
      <c r="E6" s="118" t="s">
        <v>1437</v>
      </c>
      <c r="F6" s="118" t="s">
        <v>1438</v>
      </c>
      <c r="G6" s="118" t="s">
        <v>1439</v>
      </c>
    </row>
    <row r="7" spans="1:18" ht="16.5" thickBot="1" x14ac:dyDescent="0.3">
      <c r="C7" s="197" t="s">
        <v>1525</v>
      </c>
      <c r="D7" s="116" t="s">
        <v>1474</v>
      </c>
      <c r="E7" s="118" t="s">
        <v>1440</v>
      </c>
      <c r="F7" s="118" t="s">
        <v>1441</v>
      </c>
      <c r="G7" s="118" t="s">
        <v>1442</v>
      </c>
    </row>
    <row r="8" spans="1:18" ht="15.75" customHeight="1" thickBot="1" x14ac:dyDescent="0.3">
      <c r="C8" s="198"/>
      <c r="D8" s="116" t="s">
        <v>1475</v>
      </c>
      <c r="E8" s="118" t="s">
        <v>1440</v>
      </c>
      <c r="F8" s="118" t="s">
        <v>1441</v>
      </c>
      <c r="G8" s="118" t="s">
        <v>1443</v>
      </c>
    </row>
    <row r="9" spans="1:18" ht="16.5" thickBot="1" x14ac:dyDescent="0.3">
      <c r="C9" s="198"/>
      <c r="D9" s="116" t="s">
        <v>1476</v>
      </c>
      <c r="E9" s="118" t="s">
        <v>1437</v>
      </c>
      <c r="F9" s="118" t="s">
        <v>1438</v>
      </c>
      <c r="G9" s="118" t="s">
        <v>1444</v>
      </c>
    </row>
    <row r="10" spans="1:18" ht="30.75" customHeight="1" thickBot="1" x14ac:dyDescent="0.3">
      <c r="C10" s="198"/>
      <c r="D10" s="116" t="s">
        <v>1477</v>
      </c>
      <c r="E10" s="118" t="s">
        <v>1437</v>
      </c>
      <c r="F10" s="117" t="s">
        <v>1445</v>
      </c>
      <c r="G10" s="118" t="s">
        <v>1444</v>
      </c>
    </row>
    <row r="11" spans="1:18" ht="25.5" customHeight="1" thickBot="1" x14ac:dyDescent="0.3">
      <c r="C11" s="198"/>
      <c r="D11" s="116" t="s">
        <v>1478</v>
      </c>
      <c r="E11" s="118" t="s">
        <v>1446</v>
      </c>
      <c r="F11" s="118" t="s">
        <v>1447</v>
      </c>
      <c r="G11" s="118" t="s">
        <v>1442</v>
      </c>
    </row>
    <row r="12" spans="1:18" ht="15.75" customHeight="1" thickBot="1" x14ac:dyDescent="0.3">
      <c r="C12" s="198"/>
      <c r="D12" s="116" t="s">
        <v>1479</v>
      </c>
      <c r="E12" s="118" t="s">
        <v>1437</v>
      </c>
      <c r="F12" s="118" t="s">
        <v>1438</v>
      </c>
      <c r="G12" s="118" t="s">
        <v>1442</v>
      </c>
    </row>
    <row r="13" spans="1:18" ht="30.75" customHeight="1" thickBot="1" x14ac:dyDescent="0.3">
      <c r="C13" s="198"/>
      <c r="D13" s="116" t="s">
        <v>1480</v>
      </c>
      <c r="E13" s="118" t="s">
        <v>1448</v>
      </c>
      <c r="F13" s="118" t="s">
        <v>1449</v>
      </c>
      <c r="G13" s="118" t="s">
        <v>1450</v>
      </c>
    </row>
    <row r="14" spans="1:18" ht="16.5" thickBot="1" x14ac:dyDescent="0.3">
      <c r="C14" s="198"/>
      <c r="D14" s="116" t="s">
        <v>1481</v>
      </c>
      <c r="E14" s="118" t="s">
        <v>1451</v>
      </c>
      <c r="F14" s="118" t="s">
        <v>1452</v>
      </c>
      <c r="G14" s="118" t="s">
        <v>1453</v>
      </c>
    </row>
    <row r="15" spans="1:18" ht="16.5" thickBot="1" x14ac:dyDescent="0.3">
      <c r="C15" s="199"/>
      <c r="D15" s="116" t="s">
        <v>1482</v>
      </c>
      <c r="E15" s="118" t="s">
        <v>1437</v>
      </c>
      <c r="F15" s="118" t="s">
        <v>1438</v>
      </c>
      <c r="G15" s="118" t="s">
        <v>1454</v>
      </c>
    </row>
    <row r="16" spans="1:18" ht="16.5" thickBot="1" x14ac:dyDescent="0.3">
      <c r="C16" s="197" t="s">
        <v>1526</v>
      </c>
      <c r="D16" s="116" t="s">
        <v>1483</v>
      </c>
      <c r="E16" s="118" t="s">
        <v>1455</v>
      </c>
      <c r="F16" s="118" t="s">
        <v>1456</v>
      </c>
      <c r="G16" s="118" t="s">
        <v>1457</v>
      </c>
    </row>
    <row r="17" spans="3:7" ht="16.5" thickBot="1" x14ac:dyDescent="0.3">
      <c r="C17" s="198"/>
      <c r="D17" s="116" t="s">
        <v>1484</v>
      </c>
      <c r="E17" s="118" t="s">
        <v>1455</v>
      </c>
      <c r="F17" s="118" t="s">
        <v>1456</v>
      </c>
      <c r="G17" s="118" t="s">
        <v>1458</v>
      </c>
    </row>
    <row r="18" spans="3:7" ht="16.5" thickBot="1" x14ac:dyDescent="0.3">
      <c r="C18" s="198"/>
      <c r="D18" s="116" t="s">
        <v>1485</v>
      </c>
      <c r="E18" s="118" t="s">
        <v>1455</v>
      </c>
      <c r="F18" s="118" t="s">
        <v>1456</v>
      </c>
      <c r="G18" s="118" t="s">
        <v>1459</v>
      </c>
    </row>
    <row r="19" spans="3:7" ht="16.5" thickBot="1" x14ac:dyDescent="0.3">
      <c r="C19" s="198"/>
      <c r="D19" s="116" t="s">
        <v>1486</v>
      </c>
      <c r="E19" s="118" t="s">
        <v>1455</v>
      </c>
      <c r="F19" s="118" t="s">
        <v>1456</v>
      </c>
      <c r="G19" s="118" t="s">
        <v>1460</v>
      </c>
    </row>
    <row r="20" spans="3:7" ht="16.5" thickBot="1" x14ac:dyDescent="0.3">
      <c r="C20" s="198"/>
      <c r="D20" s="116" t="s">
        <v>1487</v>
      </c>
      <c r="E20" s="118" t="s">
        <v>1455</v>
      </c>
      <c r="F20" s="118" t="s">
        <v>1456</v>
      </c>
      <c r="G20" s="118" t="s">
        <v>1460</v>
      </c>
    </row>
    <row r="21" spans="3:7" ht="16.5" thickBot="1" x14ac:dyDescent="0.3">
      <c r="C21" s="198"/>
      <c r="D21" s="116" t="s">
        <v>1488</v>
      </c>
      <c r="E21" s="118" t="s">
        <v>1455</v>
      </c>
      <c r="F21" s="118" t="s">
        <v>1456</v>
      </c>
      <c r="G21" s="118" t="s">
        <v>1442</v>
      </c>
    </row>
    <row r="22" spans="3:7" ht="16.5" thickBot="1" x14ac:dyDescent="0.3">
      <c r="C22" s="198"/>
      <c r="D22" s="116" t="s">
        <v>1489</v>
      </c>
      <c r="E22" s="118" t="s">
        <v>1455</v>
      </c>
      <c r="F22" s="118" t="s">
        <v>1456</v>
      </c>
      <c r="G22" s="118" t="s">
        <v>1443</v>
      </c>
    </row>
    <row r="23" spans="3:7" ht="16.5" thickBot="1" x14ac:dyDescent="0.3">
      <c r="C23" s="198"/>
      <c r="D23" s="116" t="s">
        <v>1490</v>
      </c>
      <c r="E23" s="118" t="s">
        <v>1455</v>
      </c>
      <c r="F23" s="118" t="s">
        <v>1456</v>
      </c>
      <c r="G23" s="118" t="s">
        <v>1459</v>
      </c>
    </row>
    <row r="24" spans="3:7" ht="16.5" thickBot="1" x14ac:dyDescent="0.3">
      <c r="C24" s="198"/>
      <c r="D24" s="116" t="s">
        <v>1491</v>
      </c>
      <c r="E24" s="118" t="s">
        <v>1440</v>
      </c>
      <c r="F24" s="118" t="s">
        <v>1441</v>
      </c>
      <c r="G24" s="118" t="s">
        <v>1442</v>
      </c>
    </row>
    <row r="25" spans="3:7" ht="16.5" thickBot="1" x14ac:dyDescent="0.3">
      <c r="C25" s="198"/>
      <c r="D25" s="116" t="s">
        <v>1492</v>
      </c>
      <c r="E25" s="118" t="s">
        <v>1440</v>
      </c>
      <c r="F25" s="118" t="s">
        <v>1441</v>
      </c>
      <c r="G25" s="118" t="s">
        <v>1443</v>
      </c>
    </row>
    <row r="26" spans="3:7" ht="16.5" thickBot="1" x14ac:dyDescent="0.3">
      <c r="C26" s="198"/>
      <c r="D26" s="116" t="s">
        <v>1493</v>
      </c>
      <c r="E26" s="118" t="s">
        <v>1455</v>
      </c>
      <c r="F26" s="118" t="s">
        <v>1456</v>
      </c>
      <c r="G26" s="118" t="s">
        <v>1459</v>
      </c>
    </row>
    <row r="27" spans="3:7" ht="16.5" thickBot="1" x14ac:dyDescent="0.3">
      <c r="C27" s="198"/>
      <c r="D27" s="116" t="s">
        <v>1494</v>
      </c>
      <c r="E27" s="118" t="s">
        <v>1455</v>
      </c>
      <c r="F27" s="118" t="s">
        <v>1456</v>
      </c>
      <c r="G27" s="118" t="s">
        <v>1459</v>
      </c>
    </row>
    <row r="28" spans="3:7" ht="16.5" thickBot="1" x14ac:dyDescent="0.3">
      <c r="C28" s="199"/>
      <c r="D28" s="116" t="s">
        <v>1495</v>
      </c>
      <c r="E28" s="118" t="s">
        <v>1440</v>
      </c>
      <c r="F28" s="118" t="s">
        <v>1441</v>
      </c>
      <c r="G28" s="118" t="s">
        <v>1442</v>
      </c>
    </row>
    <row r="29" spans="3:7" ht="16.5" thickBot="1" x14ac:dyDescent="0.3">
      <c r="C29" s="197" t="s">
        <v>1527</v>
      </c>
      <c r="D29" s="116" t="s">
        <v>1496</v>
      </c>
      <c r="E29" s="118" t="s">
        <v>1437</v>
      </c>
      <c r="F29" s="118" t="s">
        <v>1438</v>
      </c>
      <c r="G29" s="118" t="s">
        <v>1457</v>
      </c>
    </row>
    <row r="30" spans="3:7" ht="16.5" thickBot="1" x14ac:dyDescent="0.3">
      <c r="C30" s="198"/>
      <c r="D30" s="116" t="s">
        <v>1497</v>
      </c>
      <c r="E30" s="118" t="s">
        <v>1440</v>
      </c>
      <c r="F30" s="118" t="s">
        <v>1441</v>
      </c>
      <c r="G30" s="118" t="s">
        <v>1442</v>
      </c>
    </row>
    <row r="31" spans="3:7" ht="16.5" thickBot="1" x14ac:dyDescent="0.3">
      <c r="C31" s="199"/>
      <c r="D31" s="116" t="s">
        <v>1498</v>
      </c>
      <c r="E31" s="118" t="s">
        <v>1440</v>
      </c>
      <c r="F31" s="118" t="s">
        <v>1441</v>
      </c>
      <c r="G31" s="118" t="s">
        <v>1443</v>
      </c>
    </row>
    <row r="32" spans="3:7" ht="26.25" thickBot="1" x14ac:dyDescent="0.3">
      <c r="C32" s="197" t="s">
        <v>1528</v>
      </c>
      <c r="D32" s="116" t="s">
        <v>1499</v>
      </c>
      <c r="E32" s="118" t="s">
        <v>1437</v>
      </c>
      <c r="F32" s="118" t="s">
        <v>1438</v>
      </c>
      <c r="G32" s="118" t="s">
        <v>1461</v>
      </c>
    </row>
    <row r="33" spans="3:7" ht="26.25" thickBot="1" x14ac:dyDescent="0.3">
      <c r="C33" s="198"/>
      <c r="D33" s="116" t="s">
        <v>1500</v>
      </c>
      <c r="E33" s="118" t="s">
        <v>1437</v>
      </c>
      <c r="F33" s="118" t="s">
        <v>1438</v>
      </c>
      <c r="G33" s="118" t="s">
        <v>1462</v>
      </c>
    </row>
    <row r="34" spans="3:7" ht="26.25" thickBot="1" x14ac:dyDescent="0.3">
      <c r="C34" s="198"/>
      <c r="D34" s="116" t="s">
        <v>1501</v>
      </c>
      <c r="E34" s="118" t="s">
        <v>1437</v>
      </c>
      <c r="F34" s="118" t="s">
        <v>1438</v>
      </c>
      <c r="G34" s="118" t="s">
        <v>1458</v>
      </c>
    </row>
    <row r="35" spans="3:7" ht="39" thickBot="1" x14ac:dyDescent="0.3">
      <c r="C35" s="198"/>
      <c r="D35" s="116" t="s">
        <v>1502</v>
      </c>
      <c r="E35" s="118" t="s">
        <v>1437</v>
      </c>
      <c r="F35" s="118" t="s">
        <v>1438</v>
      </c>
      <c r="G35" s="118" t="s">
        <v>1462</v>
      </c>
    </row>
    <row r="36" spans="3:7" ht="51.75" thickBot="1" x14ac:dyDescent="0.3">
      <c r="C36" s="198"/>
      <c r="D36" s="116" t="s">
        <v>1503</v>
      </c>
      <c r="E36" s="118" t="s">
        <v>1437</v>
      </c>
      <c r="F36" s="118" t="s">
        <v>1438</v>
      </c>
      <c r="G36" s="118" t="s">
        <v>1458</v>
      </c>
    </row>
    <row r="37" spans="3:7" ht="26.25" thickBot="1" x14ac:dyDescent="0.3">
      <c r="C37" s="199"/>
      <c r="D37" s="116" t="s">
        <v>1504</v>
      </c>
      <c r="E37" s="118" t="s">
        <v>1440</v>
      </c>
      <c r="F37" s="118" t="s">
        <v>1441</v>
      </c>
      <c r="G37" s="118" t="s">
        <v>1460</v>
      </c>
    </row>
    <row r="38" spans="3:7" ht="15.75" customHeight="1" thickBot="1" x14ac:dyDescent="0.3">
      <c r="C38" s="200" t="s">
        <v>1529</v>
      </c>
      <c r="D38" s="116" t="s">
        <v>1505</v>
      </c>
      <c r="E38" s="118" t="s">
        <v>1437</v>
      </c>
      <c r="F38" s="118" t="s">
        <v>1438</v>
      </c>
      <c r="G38" s="118" t="s">
        <v>1461</v>
      </c>
    </row>
    <row r="39" spans="3:7" ht="16.5" thickBot="1" x14ac:dyDescent="0.3">
      <c r="C39" s="201"/>
      <c r="D39" s="116" t="s">
        <v>1506</v>
      </c>
      <c r="E39" s="118" t="s">
        <v>1437</v>
      </c>
      <c r="F39" s="118" t="s">
        <v>1438</v>
      </c>
      <c r="G39" s="118" t="s">
        <v>1462</v>
      </c>
    </row>
    <row r="40" spans="3:7" ht="25.5" customHeight="1" thickBot="1" x14ac:dyDescent="0.3">
      <c r="C40" s="201"/>
      <c r="D40" s="116" t="s">
        <v>1507</v>
      </c>
      <c r="E40" s="118" t="s">
        <v>1437</v>
      </c>
      <c r="F40" s="118" t="s">
        <v>1438</v>
      </c>
      <c r="G40" s="118" t="s">
        <v>1443</v>
      </c>
    </row>
    <row r="41" spans="3:7" ht="50.25" customHeight="1" thickBot="1" x14ac:dyDescent="0.3">
      <c r="C41" s="201"/>
      <c r="D41" s="116" t="s">
        <v>1508</v>
      </c>
      <c r="E41" s="118" t="s">
        <v>1437</v>
      </c>
      <c r="F41" s="118" t="s">
        <v>1438</v>
      </c>
      <c r="G41" s="118" t="s">
        <v>1443</v>
      </c>
    </row>
    <row r="42" spans="3:7" ht="16.5" thickBot="1" x14ac:dyDescent="0.3">
      <c r="C42" s="201"/>
      <c r="D42" s="116" t="s">
        <v>1509</v>
      </c>
      <c r="E42" s="118" t="s">
        <v>1437</v>
      </c>
      <c r="F42" s="118" t="s">
        <v>1438</v>
      </c>
      <c r="G42" s="118" t="s">
        <v>1463</v>
      </c>
    </row>
    <row r="43" spans="3:7" ht="16.5" thickBot="1" x14ac:dyDescent="0.3">
      <c r="C43" s="201"/>
      <c r="D43" s="116" t="s">
        <v>1510</v>
      </c>
      <c r="E43" s="118" t="s">
        <v>1437</v>
      </c>
      <c r="F43" s="118" t="s">
        <v>1438</v>
      </c>
      <c r="G43" s="118" t="s">
        <v>1457</v>
      </c>
    </row>
    <row r="44" spans="3:7" ht="16.5" thickBot="1" x14ac:dyDescent="0.3">
      <c r="C44" s="201"/>
      <c r="D44" s="116" t="s">
        <v>1511</v>
      </c>
      <c r="E44" s="118" t="s">
        <v>1464</v>
      </c>
      <c r="F44" s="118" t="s">
        <v>1465</v>
      </c>
      <c r="G44" s="118" t="s">
        <v>1439</v>
      </c>
    </row>
    <row r="45" spans="3:7" ht="16.5" thickBot="1" x14ac:dyDescent="0.3">
      <c r="C45" s="201"/>
      <c r="D45" s="116" t="s">
        <v>1512</v>
      </c>
      <c r="E45" s="118" t="s">
        <v>1437</v>
      </c>
      <c r="F45" s="118" t="s">
        <v>1438</v>
      </c>
      <c r="G45" s="118" t="s">
        <v>1459</v>
      </c>
    </row>
    <row r="46" spans="3:7" ht="16.5" thickBot="1" x14ac:dyDescent="0.3">
      <c r="C46" s="201"/>
      <c r="D46" s="116" t="s">
        <v>1513</v>
      </c>
      <c r="E46" s="118" t="s">
        <v>1437</v>
      </c>
      <c r="F46" s="118" t="s">
        <v>1438</v>
      </c>
      <c r="G46" s="118" t="s">
        <v>1450</v>
      </c>
    </row>
    <row r="47" spans="3:7" ht="17.25" customHeight="1" thickBot="1" x14ac:dyDescent="0.3">
      <c r="C47" s="201"/>
      <c r="D47" s="116" t="s">
        <v>1514</v>
      </c>
      <c r="E47" s="118" t="s">
        <v>1440</v>
      </c>
      <c r="F47" s="118" t="s">
        <v>1441</v>
      </c>
      <c r="G47" s="118" t="s">
        <v>1457</v>
      </c>
    </row>
    <row r="48" spans="3:7" ht="17.25" customHeight="1" thickBot="1" x14ac:dyDescent="0.3">
      <c r="C48" s="201"/>
      <c r="D48" s="116" t="s">
        <v>1515</v>
      </c>
      <c r="E48" s="118" t="s">
        <v>1440</v>
      </c>
      <c r="F48" s="118" t="s">
        <v>1441</v>
      </c>
      <c r="G48" s="118" t="s">
        <v>1443</v>
      </c>
    </row>
    <row r="49" spans="3:7" ht="16.5" thickBot="1" x14ac:dyDescent="0.3">
      <c r="C49" s="202"/>
      <c r="D49" s="116" t="s">
        <v>1516</v>
      </c>
      <c r="E49" s="118" t="s">
        <v>1437</v>
      </c>
      <c r="F49" s="118" t="s">
        <v>1438</v>
      </c>
      <c r="G49" s="118" t="s">
        <v>1466</v>
      </c>
    </row>
    <row r="50" spans="3:7" ht="15.75" customHeight="1" thickBot="1" x14ac:dyDescent="0.3">
      <c r="C50" s="200" t="s">
        <v>1530</v>
      </c>
      <c r="D50" s="116" t="s">
        <v>1517</v>
      </c>
      <c r="E50" s="118" t="s">
        <v>1440</v>
      </c>
      <c r="F50" s="118" t="s">
        <v>1441</v>
      </c>
      <c r="G50" s="118" t="s">
        <v>1467</v>
      </c>
    </row>
    <row r="51" spans="3:7" ht="16.5" thickBot="1" x14ac:dyDescent="0.3">
      <c r="C51" s="201"/>
      <c r="D51" s="116" t="s">
        <v>1518</v>
      </c>
      <c r="E51" s="118" t="s">
        <v>1455</v>
      </c>
      <c r="F51" s="118" t="s">
        <v>1456</v>
      </c>
      <c r="G51" s="118" t="s">
        <v>1467</v>
      </c>
    </row>
    <row r="52" spans="3:7" ht="16.5" thickBot="1" x14ac:dyDescent="0.3">
      <c r="C52" s="202"/>
      <c r="D52" s="116" t="s">
        <v>1519</v>
      </c>
      <c r="E52" s="118" t="s">
        <v>1437</v>
      </c>
      <c r="F52" s="118" t="s">
        <v>1438</v>
      </c>
      <c r="G52" s="118" t="s">
        <v>1467</v>
      </c>
    </row>
    <row r="53" spans="3:7" ht="15.75" customHeight="1" thickBot="1" x14ac:dyDescent="0.3">
      <c r="C53" s="197" t="s">
        <v>1531</v>
      </c>
      <c r="D53" s="116" t="s">
        <v>1520</v>
      </c>
      <c r="E53" s="118" t="s">
        <v>1437</v>
      </c>
      <c r="F53" s="118" t="s">
        <v>1438</v>
      </c>
      <c r="G53" s="118" t="s">
        <v>1468</v>
      </c>
    </row>
    <row r="54" spans="3:7" ht="26.25" thickBot="1" x14ac:dyDescent="0.3">
      <c r="C54" s="198"/>
      <c r="D54" s="116" t="s">
        <v>1521</v>
      </c>
      <c r="E54" s="118" t="s">
        <v>1437</v>
      </c>
      <c r="F54" s="118" t="s">
        <v>1438</v>
      </c>
      <c r="G54" s="118" t="s">
        <v>1469</v>
      </c>
    </row>
    <row r="55" spans="3:7" ht="25.5" customHeight="1" thickBot="1" x14ac:dyDescent="0.3">
      <c r="C55" s="198"/>
      <c r="D55" s="116" t="s">
        <v>1522</v>
      </c>
      <c r="E55" s="118" t="s">
        <v>1437</v>
      </c>
      <c r="F55" s="118" t="s">
        <v>1438</v>
      </c>
      <c r="G55" s="118" t="s">
        <v>1462</v>
      </c>
    </row>
    <row r="56" spans="3:7" ht="90.75" customHeight="1" thickBot="1" x14ac:dyDescent="0.3">
      <c r="C56" s="199"/>
      <c r="D56" s="116" t="s">
        <v>1523</v>
      </c>
      <c r="E56" s="118" t="s">
        <v>1437</v>
      </c>
      <c r="F56" s="118" t="s">
        <v>1438</v>
      </c>
      <c r="G56" s="118" t="s">
        <v>1470</v>
      </c>
    </row>
  </sheetData>
  <mergeCells count="9">
    <mergeCell ref="C32:C37"/>
    <mergeCell ref="C38:C49"/>
    <mergeCell ref="C50:C52"/>
    <mergeCell ref="C53:C56"/>
    <mergeCell ref="P3:R4"/>
    <mergeCell ref="C4:C6"/>
    <mergeCell ref="C7:C15"/>
    <mergeCell ref="C16:C28"/>
    <mergeCell ref="C29:C3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Q322"/>
  <sheetViews>
    <sheetView showGridLines="0" zoomScale="130" zoomScaleNormal="130" workbookViewId="0">
      <selection activeCell="D6" sqref="D6"/>
    </sheetView>
  </sheetViews>
  <sheetFormatPr baseColWidth="10" defaultRowHeight="15" x14ac:dyDescent="0.25"/>
  <cols>
    <col min="1" max="1" width="12" customWidth="1"/>
    <col min="2" max="2" width="11.85546875" bestFit="1" customWidth="1"/>
    <col min="10" max="10" width="12.28515625" customWidth="1"/>
    <col min="12" max="12" width="11.7109375" customWidth="1"/>
    <col min="13" max="13" width="16.140625" bestFit="1" customWidth="1"/>
    <col min="17" max="17" width="23.42578125" customWidth="1"/>
  </cols>
  <sheetData>
    <row r="1" spans="1:17" ht="15.75" thickBot="1" x14ac:dyDescent="0.3">
      <c r="A1" s="212" t="s">
        <v>1412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4"/>
    </row>
    <row r="2" spans="1:17" ht="15.75" thickBot="1" x14ac:dyDescent="0.3">
      <c r="A2" s="90" t="s">
        <v>4</v>
      </c>
      <c r="B2" s="91" t="s">
        <v>1409</v>
      </c>
      <c r="C2" s="91" t="s">
        <v>1410</v>
      </c>
      <c r="D2" s="92" t="s">
        <v>1411</v>
      </c>
      <c r="E2" s="92" t="s">
        <v>1383</v>
      </c>
      <c r="F2" s="93" t="s">
        <v>1415</v>
      </c>
      <c r="G2" s="93" t="s">
        <v>1413</v>
      </c>
      <c r="H2" s="93" t="s">
        <v>1414</v>
      </c>
      <c r="I2" s="93" t="s">
        <v>1424</v>
      </c>
      <c r="J2" s="93" t="s">
        <v>1416</v>
      </c>
      <c r="K2" s="94" t="s">
        <v>1417</v>
      </c>
      <c r="L2" s="94" t="s">
        <v>1420</v>
      </c>
      <c r="M2" s="94" t="s">
        <v>1423</v>
      </c>
      <c r="N2" s="94" t="s">
        <v>1418</v>
      </c>
      <c r="O2" s="94" t="s">
        <v>1407</v>
      </c>
      <c r="P2" s="94" t="s">
        <v>1419</v>
      </c>
      <c r="Q2" s="105" t="s">
        <v>1408</v>
      </c>
    </row>
    <row r="3" spans="1:17" ht="15.75" thickBot="1" x14ac:dyDescent="0.3">
      <c r="A3" s="96">
        <v>999666777</v>
      </c>
      <c r="B3" s="97" t="str">
        <f>IFERROR(VLOOKUP(A3,TERCEROS[],3,FALSE),"")</f>
        <v>EL VESTIDOR S.A.S.</v>
      </c>
      <c r="C3" s="97">
        <v>2</v>
      </c>
      <c r="D3" s="106">
        <f>70*18500</f>
        <v>1295000</v>
      </c>
      <c r="E3" s="106">
        <f>+D3*0.16</f>
        <v>207200</v>
      </c>
      <c r="F3" s="97">
        <f>+D3*2.5/100</f>
        <v>32375</v>
      </c>
      <c r="G3" s="107"/>
      <c r="H3" s="97"/>
      <c r="I3" s="106">
        <f>+D3+E3-F3</f>
        <v>1469825</v>
      </c>
      <c r="J3" s="157">
        <v>41652</v>
      </c>
      <c r="K3" s="157">
        <f>+J3+30</f>
        <v>41682</v>
      </c>
      <c r="L3" s="108"/>
      <c r="M3" s="97"/>
      <c r="N3" s="106">
        <f>+I3</f>
        <v>1469825</v>
      </c>
      <c r="O3" s="97"/>
      <c r="P3" s="102"/>
      <c r="Q3" s="98" t="s">
        <v>1650</v>
      </c>
    </row>
    <row r="4" spans="1:17" ht="15.75" thickBot="1" x14ac:dyDescent="0.3">
      <c r="A4" s="11">
        <v>860524608</v>
      </c>
      <c r="B4" s="95" t="str">
        <f>IFERROR(VLOOKUP(A4,TERCEROS[],3,FALSE),"")</f>
        <v>ALMACEN TORONTO</v>
      </c>
      <c r="C4" s="95">
        <v>3</v>
      </c>
      <c r="D4" s="95">
        <f>80*9850</f>
        <v>788000</v>
      </c>
      <c r="E4" s="95">
        <f>+D4*16/100</f>
        <v>126080</v>
      </c>
      <c r="F4" s="97">
        <f>+D4*2.5/100</f>
        <v>19700</v>
      </c>
      <c r="G4" s="95"/>
      <c r="H4" s="95"/>
      <c r="I4" s="95">
        <f>+D4+E4-F4</f>
        <v>894380</v>
      </c>
      <c r="J4" s="159">
        <v>41653</v>
      </c>
      <c r="K4" s="159">
        <f>+J4+30</f>
        <v>41683</v>
      </c>
      <c r="L4" s="95"/>
      <c r="M4" s="95"/>
      <c r="N4" s="95">
        <f>+I4</f>
        <v>894380</v>
      </c>
      <c r="O4" s="95"/>
      <c r="P4" s="103"/>
      <c r="Q4" s="6"/>
    </row>
    <row r="5" spans="1:17" x14ac:dyDescent="0.25">
      <c r="A5" s="96">
        <v>999666777</v>
      </c>
      <c r="B5" s="97" t="str">
        <f>IFERROR(VLOOKUP(A5,TERCEROS[],3,FALSE),"")</f>
        <v>EL VESTIDOR S.A.S.</v>
      </c>
      <c r="C5" s="97">
        <v>2</v>
      </c>
      <c r="D5" s="106">
        <f>-5*18500</f>
        <v>-92500</v>
      </c>
      <c r="E5" s="106">
        <f>+D5*0.16</f>
        <v>-14800</v>
      </c>
      <c r="F5" s="97">
        <f>+D5*2.5/100</f>
        <v>-2312.5</v>
      </c>
      <c r="G5" s="107"/>
      <c r="H5" s="97"/>
      <c r="I5" s="106">
        <f>+D5+E5-F5</f>
        <v>-104987.5</v>
      </c>
      <c r="J5" s="157">
        <v>41652</v>
      </c>
      <c r="K5" s="157">
        <f>+J5+30</f>
        <v>41682</v>
      </c>
      <c r="L5" s="108"/>
      <c r="M5" s="97"/>
      <c r="N5" s="106">
        <f>+I5</f>
        <v>-104987.5</v>
      </c>
      <c r="O5" s="97"/>
      <c r="P5" s="102"/>
      <c r="Q5" s="98" t="s">
        <v>1658</v>
      </c>
    </row>
    <row r="6" spans="1:17" x14ac:dyDescent="0.25">
      <c r="A6" s="99"/>
      <c r="B6" s="95" t="str">
        <f>IFERROR(VLOOKUP(A6,TERCEROS[],3,FALSE),"")</f>
        <v/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24"/>
      <c r="P6" s="103"/>
      <c r="Q6" s="6"/>
    </row>
    <row r="7" spans="1:17" x14ac:dyDescent="0.25">
      <c r="A7" s="99"/>
      <c r="B7" s="95" t="str">
        <f>IFERROR(VLOOKUP(A7,TERCEROS[],3,FALSE),"")</f>
        <v/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103"/>
      <c r="Q7" s="6"/>
    </row>
    <row r="8" spans="1:17" x14ac:dyDescent="0.25">
      <c r="A8" s="99"/>
      <c r="B8" s="95" t="str">
        <f>IFERROR(VLOOKUP(A8,TERCEROS[],3,FALSE),"")</f>
        <v/>
      </c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103"/>
      <c r="Q8" s="6"/>
    </row>
    <row r="9" spans="1:17" x14ac:dyDescent="0.25">
      <c r="A9" s="99"/>
      <c r="B9" s="95" t="str">
        <f>IFERROR(VLOOKUP(A9,TERCEROS[],3,FALSE),"")</f>
        <v/>
      </c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103"/>
      <c r="Q9" s="6"/>
    </row>
    <row r="10" spans="1:17" x14ac:dyDescent="0.25">
      <c r="A10" s="99"/>
      <c r="B10" s="95" t="str">
        <f>IFERROR(VLOOKUP(A10,TERCEROS[],3,FALSE),"")</f>
        <v/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103"/>
      <c r="Q10" s="6"/>
    </row>
    <row r="11" spans="1:17" x14ac:dyDescent="0.25">
      <c r="A11" s="99"/>
      <c r="B11" s="95" t="str">
        <f>IFERROR(VLOOKUP(A11,TERCEROS[],3,FALSE),"")</f>
        <v/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103"/>
      <c r="Q11" s="6"/>
    </row>
    <row r="12" spans="1:17" x14ac:dyDescent="0.25">
      <c r="A12" s="99"/>
      <c r="B12" s="95" t="str">
        <f>IFERROR(VLOOKUP(A12,TERCEROS[],3,FALSE),"")</f>
        <v/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103"/>
      <c r="Q12" s="6"/>
    </row>
    <row r="13" spans="1:17" x14ac:dyDescent="0.25">
      <c r="A13" s="99"/>
      <c r="B13" s="95" t="str">
        <f>IFERROR(VLOOKUP(A13,TERCEROS[],3,FALSE),"")</f>
        <v/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103"/>
      <c r="Q13" s="6"/>
    </row>
    <row r="14" spans="1:17" x14ac:dyDescent="0.25">
      <c r="A14" s="99"/>
      <c r="B14" s="95" t="str">
        <f>IFERROR(VLOOKUP(A14,TERCEROS[],3,FALSE),"")</f>
        <v/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103"/>
      <c r="Q14" s="6"/>
    </row>
    <row r="15" spans="1:17" x14ac:dyDescent="0.25">
      <c r="A15" s="99"/>
      <c r="B15" s="95" t="str">
        <f>IFERROR(VLOOKUP(A15,TERCEROS[],3,FALSE),"")</f>
        <v/>
      </c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103"/>
      <c r="Q15" s="6"/>
    </row>
    <row r="16" spans="1:17" x14ac:dyDescent="0.25">
      <c r="A16" s="99"/>
      <c r="B16" s="95" t="str">
        <f>IFERROR(VLOOKUP(A16,TERCEROS[],3,FALSE),"")</f>
        <v/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103"/>
      <c r="Q16" s="6"/>
    </row>
    <row r="17" spans="1:17" x14ac:dyDescent="0.25">
      <c r="A17" s="99"/>
      <c r="B17" s="95" t="str">
        <f>IFERROR(VLOOKUP(A17,TERCEROS[],3,FALSE),"")</f>
        <v/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103"/>
      <c r="Q17" s="6"/>
    </row>
    <row r="18" spans="1:17" x14ac:dyDescent="0.25">
      <c r="A18" s="99"/>
      <c r="B18" s="95" t="str">
        <f>IFERROR(VLOOKUP(A18,TERCEROS[],3,FALSE),"")</f>
        <v/>
      </c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103"/>
      <c r="Q18" s="6"/>
    </row>
    <row r="19" spans="1:17" x14ac:dyDescent="0.25">
      <c r="A19" s="99"/>
      <c r="B19" s="95" t="str">
        <f>IFERROR(VLOOKUP(A19,TERCEROS[],3,FALSE),"")</f>
        <v/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103"/>
      <c r="Q19" s="6"/>
    </row>
    <row r="20" spans="1:17" x14ac:dyDescent="0.25">
      <c r="A20" s="99"/>
      <c r="B20" s="95" t="str">
        <f>IFERROR(VLOOKUP(A20,TERCEROS[],3,FALSE),"")</f>
        <v/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103"/>
      <c r="Q20" s="6"/>
    </row>
    <row r="21" spans="1:17" x14ac:dyDescent="0.25">
      <c r="A21" s="99"/>
      <c r="B21" s="95" t="str">
        <f>IFERROR(VLOOKUP(A21,TERCEROS[],3,FALSE),"")</f>
        <v/>
      </c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103"/>
      <c r="Q21" s="6"/>
    </row>
    <row r="22" spans="1:17" x14ac:dyDescent="0.25">
      <c r="A22" s="99"/>
      <c r="B22" s="95" t="str">
        <f>IFERROR(VLOOKUP(A22,TERCEROS[],3,FALSE),"")</f>
        <v/>
      </c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103"/>
      <c r="Q22" s="6"/>
    </row>
    <row r="23" spans="1:17" x14ac:dyDescent="0.25">
      <c r="A23" s="99"/>
      <c r="B23" s="95" t="str">
        <f>IFERROR(VLOOKUP(A23,TERCEROS[],3,FALSE),"")</f>
        <v/>
      </c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103"/>
      <c r="Q23" s="6"/>
    </row>
    <row r="24" spans="1:17" x14ac:dyDescent="0.25">
      <c r="A24" s="99"/>
      <c r="B24" s="95" t="str">
        <f>IFERROR(VLOOKUP(A24,TERCEROS[],3,FALSE),"")</f>
        <v/>
      </c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103"/>
      <c r="Q24" s="6"/>
    </row>
    <row r="25" spans="1:17" x14ac:dyDescent="0.25">
      <c r="A25" s="99"/>
      <c r="B25" s="95" t="str">
        <f>IFERROR(VLOOKUP(A25,TERCEROS[],3,FALSE),"")</f>
        <v/>
      </c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103"/>
      <c r="Q25" s="6"/>
    </row>
    <row r="26" spans="1:17" x14ac:dyDescent="0.25">
      <c r="A26" s="99"/>
      <c r="B26" s="95" t="str">
        <f>IFERROR(VLOOKUP(A26,TERCEROS[],3,FALSE),"")</f>
        <v/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103"/>
      <c r="Q26" s="6"/>
    </row>
    <row r="27" spans="1:17" x14ac:dyDescent="0.25">
      <c r="A27" s="99"/>
      <c r="B27" s="95" t="str">
        <f>IFERROR(VLOOKUP(A27,TERCEROS[],3,FALSE),"")</f>
        <v/>
      </c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103"/>
      <c r="Q27" s="6"/>
    </row>
    <row r="28" spans="1:17" x14ac:dyDescent="0.25">
      <c r="A28" s="99"/>
      <c r="B28" s="95" t="str">
        <f>IFERROR(VLOOKUP(A28,TERCEROS[],3,FALSE),"")</f>
        <v/>
      </c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103"/>
      <c r="Q28" s="6"/>
    </row>
    <row r="29" spans="1:17" x14ac:dyDescent="0.25">
      <c r="A29" s="99"/>
      <c r="B29" s="95" t="str">
        <f>IFERROR(VLOOKUP(A29,TERCEROS[],3,FALSE),"")</f>
        <v/>
      </c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103"/>
      <c r="Q29" s="6"/>
    </row>
    <row r="30" spans="1:17" x14ac:dyDescent="0.25">
      <c r="A30" s="99"/>
      <c r="B30" s="95" t="str">
        <f>IFERROR(VLOOKUP(A30,TERCEROS[],3,FALSE),"")</f>
        <v/>
      </c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103"/>
      <c r="Q30" s="6"/>
    </row>
    <row r="31" spans="1:17" x14ac:dyDescent="0.25">
      <c r="A31" s="99"/>
      <c r="B31" s="95" t="str">
        <f>IFERROR(VLOOKUP(A31,TERCEROS[],3,FALSE),"")</f>
        <v/>
      </c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103"/>
      <c r="Q31" s="6"/>
    </row>
    <row r="32" spans="1:17" x14ac:dyDescent="0.25">
      <c r="A32" s="99"/>
      <c r="B32" s="95" t="str">
        <f>IFERROR(VLOOKUP(A32,TERCEROS[],3,FALSE),"")</f>
        <v/>
      </c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103"/>
      <c r="Q32" s="6"/>
    </row>
    <row r="33" spans="1:17" x14ac:dyDescent="0.25">
      <c r="A33" s="99"/>
      <c r="B33" s="95" t="str">
        <f>IFERROR(VLOOKUP(A33,TERCEROS[],3,FALSE),"")</f>
        <v/>
      </c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103"/>
      <c r="Q33" s="6"/>
    </row>
    <row r="34" spans="1:17" x14ac:dyDescent="0.25">
      <c r="A34" s="99"/>
      <c r="B34" s="95" t="str">
        <f>IFERROR(VLOOKUP(A34,TERCEROS[],3,FALSE),"")</f>
        <v/>
      </c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103"/>
      <c r="Q34" s="6"/>
    </row>
    <row r="35" spans="1:17" x14ac:dyDescent="0.25">
      <c r="A35" s="99"/>
      <c r="B35" s="95" t="str">
        <f>IFERROR(VLOOKUP(A35,TERCEROS[],3,FALSE),"")</f>
        <v/>
      </c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103"/>
      <c r="Q35" s="6"/>
    </row>
    <row r="36" spans="1:17" x14ac:dyDescent="0.25">
      <c r="A36" s="99"/>
      <c r="B36" s="95" t="str">
        <f>IFERROR(VLOOKUP(A36,TERCEROS[],3,FALSE),"")</f>
        <v/>
      </c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103"/>
      <c r="Q36" s="6"/>
    </row>
    <row r="37" spans="1:17" x14ac:dyDescent="0.25">
      <c r="A37" s="99"/>
      <c r="B37" s="95" t="str">
        <f>IFERROR(VLOOKUP(A37,TERCEROS[],3,FALSE),"")</f>
        <v/>
      </c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103"/>
      <c r="Q37" s="6"/>
    </row>
    <row r="38" spans="1:17" x14ac:dyDescent="0.25">
      <c r="A38" s="99"/>
      <c r="B38" s="95" t="str">
        <f>IFERROR(VLOOKUP(A38,TERCEROS[],3,FALSE),"")</f>
        <v/>
      </c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103"/>
      <c r="Q38" s="6"/>
    </row>
    <row r="39" spans="1:17" x14ac:dyDescent="0.25">
      <c r="A39" s="99"/>
      <c r="B39" s="95" t="str">
        <f>IFERROR(VLOOKUP(A39,TERCEROS[],3,FALSE),"")</f>
        <v/>
      </c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103"/>
      <c r="Q39" s="6"/>
    </row>
    <row r="40" spans="1:17" x14ac:dyDescent="0.25">
      <c r="A40" s="99"/>
      <c r="B40" s="95" t="str">
        <f>IFERROR(VLOOKUP(A40,TERCEROS[],3,FALSE),"")</f>
        <v/>
      </c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103"/>
      <c r="Q40" s="6"/>
    </row>
    <row r="41" spans="1:17" x14ac:dyDescent="0.25">
      <c r="A41" s="99"/>
      <c r="B41" s="95" t="str">
        <f>IFERROR(VLOOKUP(A41,TERCEROS[],3,FALSE),"")</f>
        <v/>
      </c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103"/>
      <c r="Q41" s="6"/>
    </row>
    <row r="42" spans="1:17" x14ac:dyDescent="0.25">
      <c r="A42" s="99"/>
      <c r="B42" s="95" t="str">
        <f>IFERROR(VLOOKUP(A42,TERCEROS[],3,FALSE),"")</f>
        <v/>
      </c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103"/>
      <c r="Q42" s="6"/>
    </row>
    <row r="43" spans="1:17" x14ac:dyDescent="0.25">
      <c r="A43" s="99"/>
      <c r="B43" s="95" t="str">
        <f>IFERROR(VLOOKUP(A43,TERCEROS[],3,FALSE),"")</f>
        <v/>
      </c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103"/>
      <c r="Q43" s="6"/>
    </row>
    <row r="44" spans="1:17" x14ac:dyDescent="0.25">
      <c r="A44" s="99"/>
      <c r="B44" s="95" t="str">
        <f>IFERROR(VLOOKUP(A44,TERCEROS[],3,FALSE),"")</f>
        <v/>
      </c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103"/>
      <c r="Q44" s="6"/>
    </row>
    <row r="45" spans="1:17" x14ac:dyDescent="0.25">
      <c r="A45" s="99"/>
      <c r="B45" s="95" t="str">
        <f>IFERROR(VLOOKUP(A45,TERCEROS[],3,FALSE),"")</f>
        <v/>
      </c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103"/>
      <c r="Q45" s="6"/>
    </row>
    <row r="46" spans="1:17" x14ac:dyDescent="0.25">
      <c r="A46" s="99"/>
      <c r="B46" s="95" t="str">
        <f>IFERROR(VLOOKUP(A46,TERCEROS[],3,FALSE),"")</f>
        <v/>
      </c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103"/>
      <c r="Q46" s="6"/>
    </row>
    <row r="47" spans="1:17" x14ac:dyDescent="0.25">
      <c r="A47" s="99"/>
      <c r="B47" s="95" t="str">
        <f>IFERROR(VLOOKUP(A47,TERCEROS[],3,FALSE),"")</f>
        <v/>
      </c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103"/>
      <c r="Q47" s="6"/>
    </row>
    <row r="48" spans="1:17" x14ac:dyDescent="0.25">
      <c r="A48" s="99"/>
      <c r="B48" s="95" t="str">
        <f>IFERROR(VLOOKUP(A48,TERCEROS[],3,FALSE),"")</f>
        <v/>
      </c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103"/>
      <c r="Q48" s="6"/>
    </row>
    <row r="49" spans="1:17" x14ac:dyDescent="0.25">
      <c r="A49" s="99"/>
      <c r="B49" s="95" t="str">
        <f>IFERROR(VLOOKUP(A49,TERCEROS[],3,FALSE),"")</f>
        <v/>
      </c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103"/>
      <c r="Q49" s="6"/>
    </row>
    <row r="50" spans="1:17" x14ac:dyDescent="0.25">
      <c r="A50" s="99"/>
      <c r="B50" s="95" t="str">
        <f>IFERROR(VLOOKUP(A50,TERCEROS[],3,FALSE),"")</f>
        <v/>
      </c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103"/>
      <c r="Q50" s="6"/>
    </row>
    <row r="51" spans="1:17" x14ac:dyDescent="0.25">
      <c r="A51" s="99"/>
      <c r="B51" s="95" t="str">
        <f>IFERROR(VLOOKUP(A51,TERCEROS[],3,FALSE),"")</f>
        <v/>
      </c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103"/>
      <c r="Q51" s="6"/>
    </row>
    <row r="52" spans="1:17" x14ac:dyDescent="0.25">
      <c r="A52" s="99"/>
      <c r="B52" s="95" t="str">
        <f>IFERROR(VLOOKUP(A52,TERCEROS[],3,FALSE),"")</f>
        <v/>
      </c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103"/>
      <c r="Q52" s="6"/>
    </row>
    <row r="53" spans="1:17" x14ac:dyDescent="0.25">
      <c r="A53" s="99"/>
      <c r="B53" s="95" t="str">
        <f>IFERROR(VLOOKUP(A53,TERCEROS[],3,FALSE),"")</f>
        <v/>
      </c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103"/>
      <c r="Q53" s="6"/>
    </row>
    <row r="54" spans="1:17" x14ac:dyDescent="0.25">
      <c r="A54" s="99"/>
      <c r="B54" s="95" t="str">
        <f>IFERROR(VLOOKUP(A54,TERCEROS[],3,FALSE),"")</f>
        <v/>
      </c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103"/>
      <c r="Q54" s="6"/>
    </row>
    <row r="55" spans="1:17" x14ac:dyDescent="0.25">
      <c r="A55" s="99"/>
      <c r="B55" s="95" t="str">
        <f>IFERROR(VLOOKUP(A55,TERCEROS[],3,FALSE),"")</f>
        <v/>
      </c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103"/>
      <c r="Q55" s="6"/>
    </row>
    <row r="56" spans="1:17" x14ac:dyDescent="0.25">
      <c r="A56" s="99"/>
      <c r="B56" s="95" t="str">
        <f>IFERROR(VLOOKUP(A56,TERCEROS[],3,FALSE),"")</f>
        <v/>
      </c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103"/>
      <c r="Q56" s="6"/>
    </row>
    <row r="57" spans="1:17" x14ac:dyDescent="0.25">
      <c r="A57" s="99"/>
      <c r="B57" s="95" t="str">
        <f>IFERROR(VLOOKUP(A57,TERCEROS[],3,FALSE),"")</f>
        <v/>
      </c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103"/>
      <c r="Q57" s="6"/>
    </row>
    <row r="58" spans="1:17" x14ac:dyDescent="0.25">
      <c r="A58" s="99"/>
      <c r="B58" s="95" t="str">
        <f>IFERROR(VLOOKUP(A58,TERCEROS[],3,FALSE),"")</f>
        <v/>
      </c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103"/>
      <c r="Q58" s="6"/>
    </row>
    <row r="59" spans="1:17" x14ac:dyDescent="0.25">
      <c r="A59" s="99"/>
      <c r="B59" s="95" t="str">
        <f>IFERROR(VLOOKUP(A59,TERCEROS[],3,FALSE),"")</f>
        <v/>
      </c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103"/>
      <c r="Q59" s="6"/>
    </row>
    <row r="60" spans="1:17" x14ac:dyDescent="0.25">
      <c r="A60" s="99"/>
      <c r="B60" s="95" t="str">
        <f>IFERROR(VLOOKUP(A60,TERCEROS[],3,FALSE),"")</f>
        <v/>
      </c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103"/>
      <c r="Q60" s="6"/>
    </row>
    <row r="61" spans="1:17" x14ac:dyDescent="0.25">
      <c r="A61" s="99"/>
      <c r="B61" s="95" t="str">
        <f>IFERROR(VLOOKUP(A61,TERCEROS[],3,FALSE),"")</f>
        <v/>
      </c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103"/>
      <c r="Q61" s="6"/>
    </row>
    <row r="62" spans="1:17" x14ac:dyDescent="0.25">
      <c r="A62" s="99"/>
      <c r="B62" s="95" t="str">
        <f>IFERROR(VLOOKUP(A62,TERCEROS[],3,FALSE),"")</f>
        <v/>
      </c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103"/>
      <c r="Q62" s="6"/>
    </row>
    <row r="63" spans="1:17" x14ac:dyDescent="0.25">
      <c r="A63" s="99"/>
      <c r="B63" s="95" t="str">
        <f>IFERROR(VLOOKUP(A63,TERCEROS[],3,FALSE),"")</f>
        <v/>
      </c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103"/>
      <c r="Q63" s="6"/>
    </row>
    <row r="64" spans="1:17" x14ac:dyDescent="0.25">
      <c r="A64" s="99"/>
      <c r="B64" s="95" t="str">
        <f>IFERROR(VLOOKUP(A64,TERCEROS[],3,FALSE),"")</f>
        <v/>
      </c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103"/>
      <c r="Q64" s="6"/>
    </row>
    <row r="65" spans="1:17" x14ac:dyDescent="0.25">
      <c r="A65" s="99"/>
      <c r="B65" s="95" t="str">
        <f>IFERROR(VLOOKUP(A65,TERCEROS[],3,FALSE),"")</f>
        <v/>
      </c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103"/>
      <c r="Q65" s="6"/>
    </row>
    <row r="66" spans="1:17" x14ac:dyDescent="0.25">
      <c r="A66" s="99"/>
      <c r="B66" s="95" t="str">
        <f>IFERROR(VLOOKUP(A66,TERCEROS[],3,FALSE),"")</f>
        <v/>
      </c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103"/>
      <c r="Q66" s="6"/>
    </row>
    <row r="67" spans="1:17" x14ac:dyDescent="0.25">
      <c r="A67" s="99"/>
      <c r="B67" s="95" t="str">
        <f>IFERROR(VLOOKUP(A67,TERCEROS[],3,FALSE),"")</f>
        <v/>
      </c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103"/>
      <c r="Q67" s="6"/>
    </row>
    <row r="68" spans="1:17" x14ac:dyDescent="0.25">
      <c r="A68" s="99"/>
      <c r="B68" s="95" t="str">
        <f>IFERROR(VLOOKUP(A68,TERCEROS[],3,FALSE),"")</f>
        <v/>
      </c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103"/>
      <c r="Q68" s="6"/>
    </row>
    <row r="69" spans="1:17" x14ac:dyDescent="0.25">
      <c r="A69" s="99"/>
      <c r="B69" s="95" t="str">
        <f>IFERROR(VLOOKUP(A69,TERCEROS[],3,FALSE),"")</f>
        <v/>
      </c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103"/>
      <c r="Q69" s="6"/>
    </row>
    <row r="70" spans="1:17" x14ac:dyDescent="0.25">
      <c r="A70" s="99"/>
      <c r="B70" s="95" t="str">
        <f>IFERROR(VLOOKUP(A70,TERCEROS[],3,FALSE),"")</f>
        <v/>
      </c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103"/>
      <c r="Q70" s="6"/>
    </row>
    <row r="71" spans="1:17" x14ac:dyDescent="0.25">
      <c r="A71" s="99"/>
      <c r="B71" s="95" t="str">
        <f>IFERROR(VLOOKUP(A71,TERCEROS[],3,FALSE),"")</f>
        <v/>
      </c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103"/>
      <c r="Q71" s="6"/>
    </row>
    <row r="72" spans="1:17" x14ac:dyDescent="0.25">
      <c r="A72" s="99"/>
      <c r="B72" s="95" t="str">
        <f>IFERROR(VLOOKUP(A72,TERCEROS[],3,FALSE),"")</f>
        <v/>
      </c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103"/>
      <c r="Q72" s="6"/>
    </row>
    <row r="73" spans="1:17" x14ac:dyDescent="0.25">
      <c r="A73" s="99"/>
      <c r="B73" s="95" t="str">
        <f>IFERROR(VLOOKUP(A73,TERCEROS[],3,FALSE),"")</f>
        <v/>
      </c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103"/>
      <c r="Q73" s="6"/>
    </row>
    <row r="74" spans="1:17" x14ac:dyDescent="0.25">
      <c r="A74" s="99"/>
      <c r="B74" s="95" t="str">
        <f>IFERROR(VLOOKUP(A74,TERCEROS[],3,FALSE),"")</f>
        <v/>
      </c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103"/>
      <c r="Q74" s="6"/>
    </row>
    <row r="75" spans="1:17" x14ac:dyDescent="0.25">
      <c r="A75" s="99"/>
      <c r="B75" s="95" t="str">
        <f>IFERROR(VLOOKUP(A75,TERCEROS[],3,FALSE),"")</f>
        <v/>
      </c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103"/>
      <c r="Q75" s="6"/>
    </row>
    <row r="76" spans="1:17" x14ac:dyDescent="0.25">
      <c r="A76" s="99"/>
      <c r="B76" s="95" t="str">
        <f>IFERROR(VLOOKUP(A76,TERCEROS[],3,FALSE),"")</f>
        <v/>
      </c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103"/>
      <c r="Q76" s="6"/>
    </row>
    <row r="77" spans="1:17" x14ac:dyDescent="0.25">
      <c r="A77" s="99"/>
      <c r="B77" s="95" t="str">
        <f>IFERROR(VLOOKUP(A77,TERCEROS[],3,FALSE),"")</f>
        <v/>
      </c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103"/>
      <c r="Q77" s="6"/>
    </row>
    <row r="78" spans="1:17" x14ac:dyDescent="0.25">
      <c r="A78" s="99"/>
      <c r="B78" s="95" t="str">
        <f>IFERROR(VLOOKUP(A78,TERCEROS[],3,FALSE),"")</f>
        <v/>
      </c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103"/>
      <c r="Q78" s="6"/>
    </row>
    <row r="79" spans="1:17" x14ac:dyDescent="0.25">
      <c r="A79" s="99"/>
      <c r="B79" s="95" t="str">
        <f>IFERROR(VLOOKUP(A79,TERCEROS[],3,FALSE),"")</f>
        <v/>
      </c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103"/>
      <c r="Q79" s="6"/>
    </row>
    <row r="80" spans="1:17" x14ac:dyDescent="0.25">
      <c r="A80" s="99"/>
      <c r="B80" s="95" t="str">
        <f>IFERROR(VLOOKUP(A80,TERCEROS[],3,FALSE),"")</f>
        <v/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103"/>
      <c r="Q80" s="6"/>
    </row>
    <row r="81" spans="1:17" x14ac:dyDescent="0.25">
      <c r="A81" s="99"/>
      <c r="B81" s="95" t="str">
        <f>IFERROR(VLOOKUP(A81,TERCEROS[],3,FALSE),"")</f>
        <v/>
      </c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103"/>
      <c r="Q81" s="6"/>
    </row>
    <row r="82" spans="1:17" x14ac:dyDescent="0.25">
      <c r="A82" s="99"/>
      <c r="B82" s="95" t="str">
        <f>IFERROR(VLOOKUP(A82,TERCEROS[],3,FALSE),"")</f>
        <v/>
      </c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103"/>
      <c r="Q82" s="6"/>
    </row>
    <row r="83" spans="1:17" x14ac:dyDescent="0.25">
      <c r="A83" s="99"/>
      <c r="B83" s="95" t="str">
        <f>IFERROR(VLOOKUP(A83,TERCEROS[],3,FALSE),"")</f>
        <v/>
      </c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103"/>
      <c r="Q83" s="6"/>
    </row>
    <row r="84" spans="1:17" x14ac:dyDescent="0.25">
      <c r="A84" s="99"/>
      <c r="B84" s="95" t="str">
        <f>IFERROR(VLOOKUP(A84,TERCEROS[],3,FALSE),"")</f>
        <v/>
      </c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103"/>
      <c r="Q84" s="6"/>
    </row>
    <row r="85" spans="1:17" x14ac:dyDescent="0.25">
      <c r="A85" s="99"/>
      <c r="B85" s="95" t="str">
        <f>IFERROR(VLOOKUP(A85,TERCEROS[],3,FALSE),"")</f>
        <v/>
      </c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103"/>
      <c r="Q85" s="6"/>
    </row>
    <row r="86" spans="1:17" x14ac:dyDescent="0.25">
      <c r="A86" s="99"/>
      <c r="B86" s="95" t="str">
        <f>IFERROR(VLOOKUP(A86,TERCEROS[],3,FALSE),"")</f>
        <v/>
      </c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103"/>
      <c r="Q86" s="6"/>
    </row>
    <row r="87" spans="1:17" x14ac:dyDescent="0.25">
      <c r="A87" s="99"/>
      <c r="B87" s="95" t="str">
        <f>IFERROR(VLOOKUP(A87,TERCEROS[],3,FALSE),"")</f>
        <v/>
      </c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103"/>
      <c r="Q87" s="6"/>
    </row>
    <row r="88" spans="1:17" x14ac:dyDescent="0.25">
      <c r="A88" s="99"/>
      <c r="B88" s="95" t="str">
        <f>IFERROR(VLOOKUP(A88,TERCEROS[],3,FALSE),"")</f>
        <v/>
      </c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103"/>
      <c r="Q88" s="6"/>
    </row>
    <row r="89" spans="1:17" x14ac:dyDescent="0.25">
      <c r="A89" s="99"/>
      <c r="B89" s="95" t="str">
        <f>IFERROR(VLOOKUP(A89,TERCEROS[],3,FALSE),"")</f>
        <v/>
      </c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103"/>
      <c r="Q89" s="6"/>
    </row>
    <row r="90" spans="1:17" x14ac:dyDescent="0.25">
      <c r="A90" s="99"/>
      <c r="B90" s="95" t="str">
        <f>IFERROR(VLOOKUP(A90,TERCEROS[],3,FALSE),"")</f>
        <v/>
      </c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103"/>
      <c r="Q90" s="6"/>
    </row>
    <row r="91" spans="1:17" x14ac:dyDescent="0.25">
      <c r="A91" s="99"/>
      <c r="B91" s="95" t="str">
        <f>IFERROR(VLOOKUP(A91,TERCEROS[],3,FALSE),"")</f>
        <v/>
      </c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103"/>
      <c r="Q91" s="6"/>
    </row>
    <row r="92" spans="1:17" x14ac:dyDescent="0.25">
      <c r="A92" s="99"/>
      <c r="B92" s="95" t="str">
        <f>IFERROR(VLOOKUP(A92,TERCEROS[],3,FALSE),"")</f>
        <v/>
      </c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103"/>
      <c r="Q92" s="6"/>
    </row>
    <row r="93" spans="1:17" x14ac:dyDescent="0.25">
      <c r="A93" s="99"/>
      <c r="B93" s="95" t="str">
        <f>IFERROR(VLOOKUP(A93,TERCEROS[],3,FALSE),"")</f>
        <v/>
      </c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103"/>
      <c r="Q93" s="6"/>
    </row>
    <row r="94" spans="1:17" x14ac:dyDescent="0.25">
      <c r="A94" s="99"/>
      <c r="B94" s="95" t="str">
        <f>IFERROR(VLOOKUP(A94,TERCEROS[],3,FALSE),"")</f>
        <v/>
      </c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103"/>
      <c r="Q94" s="6"/>
    </row>
    <row r="95" spans="1:17" x14ac:dyDescent="0.25">
      <c r="A95" s="99"/>
      <c r="B95" s="95" t="str">
        <f>IFERROR(VLOOKUP(A95,TERCEROS[],3,FALSE),"")</f>
        <v/>
      </c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103"/>
      <c r="Q95" s="6"/>
    </row>
    <row r="96" spans="1:17" x14ac:dyDescent="0.25">
      <c r="A96" s="99"/>
      <c r="B96" s="95" t="str">
        <f>IFERROR(VLOOKUP(A96,TERCEROS[],3,FALSE),"")</f>
        <v/>
      </c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103"/>
      <c r="Q96" s="6"/>
    </row>
    <row r="97" spans="1:17" x14ac:dyDescent="0.25">
      <c r="A97" s="99"/>
      <c r="B97" s="95" t="str">
        <f>IFERROR(VLOOKUP(A97,TERCEROS[],3,FALSE),"")</f>
        <v/>
      </c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103"/>
      <c r="Q97" s="6"/>
    </row>
    <row r="98" spans="1:17" x14ac:dyDescent="0.25">
      <c r="A98" s="99"/>
      <c r="B98" s="95" t="str">
        <f>IFERROR(VLOOKUP(A98,TERCEROS[],3,FALSE),"")</f>
        <v/>
      </c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103"/>
      <c r="Q98" s="6"/>
    </row>
    <row r="99" spans="1:17" x14ac:dyDescent="0.25">
      <c r="A99" s="99"/>
      <c r="B99" s="95" t="str">
        <f>IFERROR(VLOOKUP(A99,TERCEROS[],3,FALSE),"")</f>
        <v/>
      </c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103"/>
      <c r="Q99" s="6"/>
    </row>
    <row r="100" spans="1:17" x14ac:dyDescent="0.25">
      <c r="A100" s="99"/>
      <c r="B100" s="95" t="str">
        <f>IFERROR(VLOOKUP(A100,TERCEROS[],3,FALSE),"")</f>
        <v/>
      </c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103"/>
      <c r="Q100" s="6"/>
    </row>
    <row r="101" spans="1:17" x14ac:dyDescent="0.25">
      <c r="A101" s="99"/>
      <c r="B101" s="95" t="str">
        <f>IFERROR(VLOOKUP(A101,TERCEROS[],3,FALSE),"")</f>
        <v/>
      </c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103"/>
      <c r="Q101" s="6"/>
    </row>
    <row r="102" spans="1:17" x14ac:dyDescent="0.25">
      <c r="A102" s="99"/>
      <c r="B102" s="95" t="str">
        <f>IFERROR(VLOOKUP(A102,TERCEROS[],3,FALSE),"")</f>
        <v/>
      </c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103"/>
      <c r="Q102" s="6"/>
    </row>
    <row r="103" spans="1:17" x14ac:dyDescent="0.25">
      <c r="A103" s="99"/>
      <c r="B103" s="95" t="str">
        <f>IFERROR(VLOOKUP(A103,TERCEROS[],3,FALSE),"")</f>
        <v/>
      </c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103"/>
      <c r="Q103" s="6"/>
    </row>
    <row r="104" spans="1:17" x14ac:dyDescent="0.25">
      <c r="A104" s="99"/>
      <c r="B104" s="95" t="str">
        <f>IFERROR(VLOOKUP(A104,TERCEROS[],3,FALSE),"")</f>
        <v/>
      </c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103"/>
      <c r="Q104" s="6"/>
    </row>
    <row r="105" spans="1:17" x14ac:dyDescent="0.25">
      <c r="A105" s="99"/>
      <c r="B105" s="95" t="str">
        <f>IFERROR(VLOOKUP(A105,TERCEROS[],3,FALSE),"")</f>
        <v/>
      </c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103"/>
      <c r="Q105" s="6"/>
    </row>
    <row r="106" spans="1:17" x14ac:dyDescent="0.25">
      <c r="A106" s="99"/>
      <c r="B106" s="95" t="str">
        <f>IFERROR(VLOOKUP(A106,TERCEROS[],3,FALSE),"")</f>
        <v/>
      </c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103"/>
      <c r="Q106" s="6"/>
    </row>
    <row r="107" spans="1:17" x14ac:dyDescent="0.25">
      <c r="A107" s="99"/>
      <c r="B107" s="95" t="str">
        <f>IFERROR(VLOOKUP(A107,TERCEROS[],3,FALSE),"")</f>
        <v/>
      </c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103"/>
      <c r="Q107" s="6"/>
    </row>
    <row r="108" spans="1:17" x14ac:dyDescent="0.25">
      <c r="A108" s="99"/>
      <c r="B108" s="95" t="str">
        <f>IFERROR(VLOOKUP(A108,TERCEROS[],3,FALSE),"")</f>
        <v/>
      </c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103"/>
      <c r="Q108" s="6"/>
    </row>
    <row r="109" spans="1:17" x14ac:dyDescent="0.25">
      <c r="A109" s="99"/>
      <c r="B109" s="95" t="str">
        <f>IFERROR(VLOOKUP(A109,TERCEROS[],3,FALSE),"")</f>
        <v/>
      </c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103"/>
      <c r="Q109" s="6"/>
    </row>
    <row r="110" spans="1:17" x14ac:dyDescent="0.25">
      <c r="A110" s="99"/>
      <c r="B110" s="95" t="str">
        <f>IFERROR(VLOOKUP(A110,TERCEROS[],3,FALSE),"")</f>
        <v/>
      </c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103"/>
      <c r="Q110" s="6"/>
    </row>
    <row r="111" spans="1:17" x14ac:dyDescent="0.25">
      <c r="A111" s="99"/>
      <c r="B111" s="95" t="str">
        <f>IFERROR(VLOOKUP(A111,TERCEROS[],3,FALSE),"")</f>
        <v/>
      </c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103"/>
      <c r="Q111" s="6"/>
    </row>
    <row r="112" spans="1:17" x14ac:dyDescent="0.25">
      <c r="A112" s="99"/>
      <c r="B112" s="95" t="str">
        <f>IFERROR(VLOOKUP(A112,TERCEROS[],3,FALSE),"")</f>
        <v/>
      </c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103"/>
      <c r="Q112" s="6"/>
    </row>
    <row r="113" spans="1:17" x14ac:dyDescent="0.25">
      <c r="A113" s="99"/>
      <c r="B113" s="95" t="str">
        <f>IFERROR(VLOOKUP(A113,TERCEROS[],3,FALSE),"")</f>
        <v/>
      </c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103"/>
      <c r="Q113" s="6"/>
    </row>
    <row r="114" spans="1:17" x14ac:dyDescent="0.25">
      <c r="A114" s="99"/>
      <c r="B114" s="95" t="str">
        <f>IFERROR(VLOOKUP(A114,TERCEROS[],3,FALSE),"")</f>
        <v/>
      </c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103"/>
      <c r="Q114" s="6"/>
    </row>
    <row r="115" spans="1:17" x14ac:dyDescent="0.25">
      <c r="A115" s="99"/>
      <c r="B115" s="95" t="str">
        <f>IFERROR(VLOOKUP(A115,TERCEROS[],3,FALSE),"")</f>
        <v/>
      </c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103"/>
      <c r="Q115" s="6"/>
    </row>
    <row r="116" spans="1:17" x14ac:dyDescent="0.25">
      <c r="A116" s="99"/>
      <c r="B116" s="95" t="str">
        <f>IFERROR(VLOOKUP(A116,TERCEROS[],3,FALSE),"")</f>
        <v/>
      </c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103"/>
      <c r="Q116" s="6"/>
    </row>
    <row r="117" spans="1:17" x14ac:dyDescent="0.25">
      <c r="A117" s="99"/>
      <c r="B117" s="95" t="str">
        <f>IFERROR(VLOOKUP(A117,TERCEROS[],3,FALSE),"")</f>
        <v/>
      </c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103"/>
      <c r="Q117" s="6"/>
    </row>
    <row r="118" spans="1:17" x14ac:dyDescent="0.25">
      <c r="A118" s="99"/>
      <c r="B118" s="95" t="str">
        <f>IFERROR(VLOOKUP(A118,TERCEROS[],3,FALSE),"")</f>
        <v/>
      </c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103"/>
      <c r="Q118" s="6"/>
    </row>
    <row r="119" spans="1:17" x14ac:dyDescent="0.25">
      <c r="A119" s="99"/>
      <c r="B119" s="95" t="str">
        <f>IFERROR(VLOOKUP(A119,TERCEROS[],3,FALSE),"")</f>
        <v/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103"/>
      <c r="Q119" s="6"/>
    </row>
    <row r="120" spans="1:17" x14ac:dyDescent="0.25">
      <c r="A120" s="99"/>
      <c r="B120" s="95" t="str">
        <f>IFERROR(VLOOKUP(A120,TERCEROS[],3,FALSE),"")</f>
        <v/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103"/>
      <c r="Q120" s="6"/>
    </row>
    <row r="121" spans="1:17" x14ac:dyDescent="0.25">
      <c r="A121" s="99"/>
      <c r="B121" s="95" t="str">
        <f>IFERROR(VLOOKUP(A121,TERCEROS[],3,FALSE),"")</f>
        <v/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103"/>
      <c r="Q121" s="6"/>
    </row>
    <row r="122" spans="1:17" x14ac:dyDescent="0.25">
      <c r="A122" s="99"/>
      <c r="B122" s="95" t="str">
        <f>IFERROR(VLOOKUP(A122,TERCEROS[],3,FALSE),"")</f>
        <v/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103"/>
      <c r="Q122" s="6"/>
    </row>
    <row r="123" spans="1:17" x14ac:dyDescent="0.25">
      <c r="A123" s="99"/>
      <c r="B123" s="95" t="str">
        <f>IFERROR(VLOOKUP(A123,TERCEROS[],3,FALSE),"")</f>
        <v/>
      </c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103"/>
      <c r="Q123" s="6"/>
    </row>
    <row r="124" spans="1:17" x14ac:dyDescent="0.25">
      <c r="A124" s="99"/>
      <c r="B124" s="95" t="str">
        <f>IFERROR(VLOOKUP(A124,TERCEROS[],3,FALSE),"")</f>
        <v/>
      </c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103"/>
      <c r="Q124" s="6"/>
    </row>
    <row r="125" spans="1:17" x14ac:dyDescent="0.25">
      <c r="A125" s="99"/>
      <c r="B125" s="95" t="str">
        <f>IFERROR(VLOOKUP(A125,TERCEROS[],3,FALSE),"")</f>
        <v/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103"/>
      <c r="Q125" s="6"/>
    </row>
    <row r="126" spans="1:17" x14ac:dyDescent="0.25">
      <c r="A126" s="99"/>
      <c r="B126" s="95" t="str">
        <f>IFERROR(VLOOKUP(A126,TERCEROS[],3,FALSE),"")</f>
        <v/>
      </c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103"/>
      <c r="Q126" s="6"/>
    </row>
    <row r="127" spans="1:17" x14ac:dyDescent="0.25">
      <c r="A127" s="99"/>
      <c r="B127" s="95" t="str">
        <f>IFERROR(VLOOKUP(A127,TERCEROS[],3,FALSE),"")</f>
        <v/>
      </c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103"/>
      <c r="Q127" s="6"/>
    </row>
    <row r="128" spans="1:17" x14ac:dyDescent="0.25">
      <c r="A128" s="99"/>
      <c r="B128" s="95" t="str">
        <f>IFERROR(VLOOKUP(A128,TERCEROS[],3,FALSE),"")</f>
        <v/>
      </c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103"/>
      <c r="Q128" s="6"/>
    </row>
    <row r="129" spans="1:17" x14ac:dyDescent="0.25">
      <c r="A129" s="99"/>
      <c r="B129" s="95" t="str">
        <f>IFERROR(VLOOKUP(A129,TERCEROS[],3,FALSE),"")</f>
        <v/>
      </c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103"/>
      <c r="Q129" s="6"/>
    </row>
    <row r="130" spans="1:17" x14ac:dyDescent="0.25">
      <c r="A130" s="99"/>
      <c r="B130" s="95" t="str">
        <f>IFERROR(VLOOKUP(A130,TERCEROS[],3,FALSE),"")</f>
        <v/>
      </c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103"/>
      <c r="Q130" s="6"/>
    </row>
    <row r="131" spans="1:17" x14ac:dyDescent="0.25">
      <c r="A131" s="99"/>
      <c r="B131" s="95" t="str">
        <f>IFERROR(VLOOKUP(A131,TERCEROS[],3,FALSE),"")</f>
        <v/>
      </c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103"/>
      <c r="Q131" s="6"/>
    </row>
    <row r="132" spans="1:17" x14ac:dyDescent="0.25">
      <c r="A132" s="99"/>
      <c r="B132" s="95" t="str">
        <f>IFERROR(VLOOKUP(A132,TERCEROS[],3,FALSE),"")</f>
        <v/>
      </c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103"/>
      <c r="Q132" s="6"/>
    </row>
    <row r="133" spans="1:17" x14ac:dyDescent="0.25">
      <c r="A133" s="99"/>
      <c r="B133" s="95" t="str">
        <f>IFERROR(VLOOKUP(A133,TERCEROS[],3,FALSE),"")</f>
        <v/>
      </c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103"/>
      <c r="Q133" s="6"/>
    </row>
    <row r="134" spans="1:17" x14ac:dyDescent="0.25">
      <c r="A134" s="99"/>
      <c r="B134" s="95" t="str">
        <f>IFERROR(VLOOKUP(A134,TERCEROS[],3,FALSE),"")</f>
        <v/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103"/>
      <c r="Q134" s="6"/>
    </row>
    <row r="135" spans="1:17" x14ac:dyDescent="0.25">
      <c r="A135" s="99"/>
      <c r="B135" s="95" t="str">
        <f>IFERROR(VLOOKUP(A135,TERCEROS[],3,FALSE),"")</f>
        <v/>
      </c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103"/>
      <c r="Q135" s="6"/>
    </row>
    <row r="136" spans="1:17" x14ac:dyDescent="0.25">
      <c r="A136" s="99"/>
      <c r="B136" s="95" t="str">
        <f>IFERROR(VLOOKUP(A136,TERCEROS[],3,FALSE),"")</f>
        <v/>
      </c>
      <c r="C136" s="95"/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103"/>
      <c r="Q136" s="6"/>
    </row>
    <row r="137" spans="1:17" x14ac:dyDescent="0.25">
      <c r="A137" s="99"/>
      <c r="B137" s="95" t="str">
        <f>IFERROR(VLOOKUP(A137,TERCEROS[],3,FALSE),"")</f>
        <v/>
      </c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103"/>
      <c r="Q137" s="6"/>
    </row>
    <row r="138" spans="1:17" x14ac:dyDescent="0.25">
      <c r="A138" s="99"/>
      <c r="B138" s="95" t="str">
        <f>IFERROR(VLOOKUP(A138,TERCEROS[],3,FALSE),"")</f>
        <v/>
      </c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103"/>
      <c r="Q138" s="6"/>
    </row>
    <row r="139" spans="1:17" x14ac:dyDescent="0.25">
      <c r="A139" s="99"/>
      <c r="B139" s="95" t="str">
        <f>IFERROR(VLOOKUP(A139,TERCEROS[],3,FALSE),"")</f>
        <v/>
      </c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103"/>
      <c r="Q139" s="6"/>
    </row>
    <row r="140" spans="1:17" x14ac:dyDescent="0.25">
      <c r="A140" s="99"/>
      <c r="B140" s="95" t="str">
        <f>IFERROR(VLOOKUP(A140,TERCEROS[],3,FALSE),"")</f>
        <v/>
      </c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103"/>
      <c r="Q140" s="6"/>
    </row>
    <row r="141" spans="1:17" x14ac:dyDescent="0.25">
      <c r="A141" s="99"/>
      <c r="B141" s="95" t="str">
        <f>IFERROR(VLOOKUP(A141,TERCEROS[],3,FALSE),"")</f>
        <v/>
      </c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103"/>
      <c r="Q141" s="6"/>
    </row>
    <row r="142" spans="1:17" x14ac:dyDescent="0.25">
      <c r="A142" s="99"/>
      <c r="B142" s="95" t="str">
        <f>IFERROR(VLOOKUP(A142,TERCEROS[],3,FALSE),"")</f>
        <v/>
      </c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103"/>
      <c r="Q142" s="6"/>
    </row>
    <row r="143" spans="1:17" x14ac:dyDescent="0.25">
      <c r="A143" s="99"/>
      <c r="B143" s="95" t="str">
        <f>IFERROR(VLOOKUP(A143,TERCEROS[],3,FALSE),"")</f>
        <v/>
      </c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103"/>
      <c r="Q143" s="6"/>
    </row>
    <row r="144" spans="1:17" x14ac:dyDescent="0.25">
      <c r="A144" s="99"/>
      <c r="B144" s="95" t="str">
        <f>IFERROR(VLOOKUP(A144,TERCEROS[],3,FALSE),"")</f>
        <v/>
      </c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103"/>
      <c r="Q144" s="6"/>
    </row>
    <row r="145" spans="1:17" x14ac:dyDescent="0.25">
      <c r="A145" s="99"/>
      <c r="B145" s="95" t="str">
        <f>IFERROR(VLOOKUP(A145,TERCEROS[],3,FALSE),"")</f>
        <v/>
      </c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103"/>
      <c r="Q145" s="6"/>
    </row>
    <row r="146" spans="1:17" x14ac:dyDescent="0.25">
      <c r="A146" s="99"/>
      <c r="B146" s="95" t="str">
        <f>IFERROR(VLOOKUP(A146,TERCEROS[],3,FALSE),"")</f>
        <v/>
      </c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103"/>
      <c r="Q146" s="6"/>
    </row>
    <row r="147" spans="1:17" x14ac:dyDescent="0.25">
      <c r="A147" s="99"/>
      <c r="B147" s="95" t="str">
        <f>IFERROR(VLOOKUP(A147,TERCEROS[],3,FALSE),"")</f>
        <v/>
      </c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103"/>
      <c r="Q147" s="6"/>
    </row>
    <row r="148" spans="1:17" x14ac:dyDescent="0.25">
      <c r="A148" s="99"/>
      <c r="B148" s="95" t="str">
        <f>IFERROR(VLOOKUP(A148,TERCEROS[],3,FALSE),"")</f>
        <v/>
      </c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103"/>
      <c r="Q148" s="6"/>
    </row>
    <row r="149" spans="1:17" x14ac:dyDescent="0.25">
      <c r="A149" s="99"/>
      <c r="B149" s="95" t="str">
        <f>IFERROR(VLOOKUP(A149,TERCEROS[],3,FALSE),"")</f>
        <v/>
      </c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103"/>
      <c r="Q149" s="6"/>
    </row>
    <row r="150" spans="1:17" x14ac:dyDescent="0.25">
      <c r="A150" s="99"/>
      <c r="B150" s="95" t="str">
        <f>IFERROR(VLOOKUP(A150,TERCEROS[],3,FALSE),"")</f>
        <v/>
      </c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103"/>
      <c r="Q150" s="6"/>
    </row>
    <row r="151" spans="1:17" x14ac:dyDescent="0.25">
      <c r="A151" s="99"/>
      <c r="B151" s="95" t="str">
        <f>IFERROR(VLOOKUP(A151,TERCEROS[],3,FALSE),"")</f>
        <v/>
      </c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103"/>
      <c r="Q151" s="6"/>
    </row>
    <row r="152" spans="1:17" x14ac:dyDescent="0.25">
      <c r="A152" s="99"/>
      <c r="B152" s="95" t="str">
        <f>IFERROR(VLOOKUP(A152,TERCEROS[],3,FALSE),"")</f>
        <v/>
      </c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103"/>
      <c r="Q152" s="6"/>
    </row>
    <row r="153" spans="1:17" x14ac:dyDescent="0.25">
      <c r="A153" s="99"/>
      <c r="B153" s="95" t="str">
        <f>IFERROR(VLOOKUP(A153,TERCEROS[],3,FALSE),"")</f>
        <v/>
      </c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103"/>
      <c r="Q153" s="6"/>
    </row>
    <row r="154" spans="1:17" x14ac:dyDescent="0.25">
      <c r="A154" s="99"/>
      <c r="B154" s="95" t="str">
        <f>IFERROR(VLOOKUP(A154,TERCEROS[],3,FALSE),"")</f>
        <v/>
      </c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103"/>
      <c r="Q154" s="6"/>
    </row>
    <row r="155" spans="1:17" x14ac:dyDescent="0.25">
      <c r="A155" s="99"/>
      <c r="B155" s="95" t="str">
        <f>IFERROR(VLOOKUP(A155,TERCEROS[],3,FALSE),"")</f>
        <v/>
      </c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103"/>
      <c r="Q155" s="6"/>
    </row>
    <row r="156" spans="1:17" x14ac:dyDescent="0.25">
      <c r="A156" s="99"/>
      <c r="B156" s="95" t="str">
        <f>IFERROR(VLOOKUP(A156,TERCEROS[],3,FALSE),"")</f>
        <v/>
      </c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103"/>
      <c r="Q156" s="6"/>
    </row>
    <row r="157" spans="1:17" x14ac:dyDescent="0.25">
      <c r="A157" s="99"/>
      <c r="B157" s="95" t="str">
        <f>IFERROR(VLOOKUP(A157,TERCEROS[],3,FALSE),"")</f>
        <v/>
      </c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103"/>
      <c r="Q157" s="6"/>
    </row>
    <row r="158" spans="1:17" x14ac:dyDescent="0.25">
      <c r="A158" s="99"/>
      <c r="B158" s="95" t="str">
        <f>IFERROR(VLOOKUP(A158,TERCEROS[],3,FALSE),"")</f>
        <v/>
      </c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103"/>
      <c r="Q158" s="6"/>
    </row>
    <row r="159" spans="1:17" x14ac:dyDescent="0.25">
      <c r="A159" s="99"/>
      <c r="B159" s="95" t="str">
        <f>IFERROR(VLOOKUP(A159,TERCEROS[],3,FALSE),"")</f>
        <v/>
      </c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103"/>
      <c r="Q159" s="6"/>
    </row>
    <row r="160" spans="1:17" x14ac:dyDescent="0.25">
      <c r="A160" s="99"/>
      <c r="B160" s="95" t="str">
        <f>IFERROR(VLOOKUP(A160,TERCEROS[],3,FALSE),"")</f>
        <v/>
      </c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103"/>
      <c r="Q160" s="6"/>
    </row>
    <row r="161" spans="1:17" x14ac:dyDescent="0.25">
      <c r="A161" s="99"/>
      <c r="B161" s="95" t="str">
        <f>IFERROR(VLOOKUP(A161,TERCEROS[],3,FALSE),"")</f>
        <v/>
      </c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103"/>
      <c r="Q161" s="6"/>
    </row>
    <row r="162" spans="1:17" x14ac:dyDescent="0.25">
      <c r="A162" s="99"/>
      <c r="B162" s="95" t="str">
        <f>IFERROR(VLOOKUP(A162,TERCEROS[],3,FALSE),"")</f>
        <v/>
      </c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103"/>
      <c r="Q162" s="6"/>
    </row>
    <row r="163" spans="1:17" x14ac:dyDescent="0.25">
      <c r="A163" s="99"/>
      <c r="B163" s="95" t="str">
        <f>IFERROR(VLOOKUP(A163,TERCEROS[],3,FALSE),"")</f>
        <v/>
      </c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103"/>
      <c r="Q163" s="6"/>
    </row>
    <row r="164" spans="1:17" x14ac:dyDescent="0.25">
      <c r="A164" s="99"/>
      <c r="B164" s="95" t="str">
        <f>IFERROR(VLOOKUP(A164,TERCEROS[],3,FALSE),"")</f>
        <v/>
      </c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103"/>
      <c r="Q164" s="6"/>
    </row>
    <row r="165" spans="1:17" x14ac:dyDescent="0.25">
      <c r="A165" s="99"/>
      <c r="B165" s="95" t="str">
        <f>IFERROR(VLOOKUP(A165,TERCEROS[],3,FALSE),"")</f>
        <v/>
      </c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103"/>
      <c r="Q165" s="6"/>
    </row>
    <row r="166" spans="1:17" x14ac:dyDescent="0.25">
      <c r="A166" s="99"/>
      <c r="B166" s="95" t="str">
        <f>IFERROR(VLOOKUP(A166,TERCEROS[],3,FALSE),"")</f>
        <v/>
      </c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103"/>
      <c r="Q166" s="6"/>
    </row>
    <row r="167" spans="1:17" x14ac:dyDescent="0.25">
      <c r="A167" s="99"/>
      <c r="B167" s="95" t="str">
        <f>IFERROR(VLOOKUP(A167,TERCEROS[],3,FALSE),"")</f>
        <v/>
      </c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103"/>
      <c r="Q167" s="6"/>
    </row>
    <row r="168" spans="1:17" x14ac:dyDescent="0.25">
      <c r="A168" s="99"/>
      <c r="B168" s="95" t="str">
        <f>IFERROR(VLOOKUP(A168,TERCEROS[],3,FALSE),"")</f>
        <v/>
      </c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103"/>
      <c r="Q168" s="6"/>
    </row>
    <row r="169" spans="1:17" x14ac:dyDescent="0.25">
      <c r="A169" s="99"/>
      <c r="B169" s="95" t="str">
        <f>IFERROR(VLOOKUP(A169,TERCEROS[],3,FALSE),"")</f>
        <v/>
      </c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103"/>
      <c r="Q169" s="6"/>
    </row>
    <row r="170" spans="1:17" x14ac:dyDescent="0.25">
      <c r="A170" s="99"/>
      <c r="B170" s="95" t="str">
        <f>IFERROR(VLOOKUP(A170,TERCEROS[],3,FALSE),"")</f>
        <v/>
      </c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103"/>
      <c r="Q170" s="6"/>
    </row>
    <row r="171" spans="1:17" x14ac:dyDescent="0.25">
      <c r="A171" s="99"/>
      <c r="B171" s="95" t="str">
        <f>IFERROR(VLOOKUP(A171,TERCEROS[],3,FALSE),"")</f>
        <v/>
      </c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103"/>
      <c r="Q171" s="6"/>
    </row>
    <row r="172" spans="1:17" x14ac:dyDescent="0.25">
      <c r="A172" s="99"/>
      <c r="B172" s="95" t="str">
        <f>IFERROR(VLOOKUP(A172,TERCEROS[],3,FALSE),"")</f>
        <v/>
      </c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103"/>
      <c r="Q172" s="6"/>
    </row>
    <row r="173" spans="1:17" x14ac:dyDescent="0.25">
      <c r="A173" s="99"/>
      <c r="B173" s="95" t="str">
        <f>IFERROR(VLOOKUP(A173,TERCEROS[],3,FALSE),"")</f>
        <v/>
      </c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103"/>
      <c r="Q173" s="6"/>
    </row>
    <row r="174" spans="1:17" x14ac:dyDescent="0.25">
      <c r="A174" s="99"/>
      <c r="B174" s="95" t="str">
        <f>IFERROR(VLOOKUP(A174,TERCEROS[],3,FALSE),"")</f>
        <v/>
      </c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103"/>
      <c r="Q174" s="6"/>
    </row>
    <row r="175" spans="1:17" x14ac:dyDescent="0.25">
      <c r="A175" s="99"/>
      <c r="B175" s="95" t="str">
        <f>IFERROR(VLOOKUP(A175,TERCEROS[],3,FALSE),"")</f>
        <v/>
      </c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103"/>
      <c r="Q175" s="6"/>
    </row>
    <row r="176" spans="1:17" x14ac:dyDescent="0.25">
      <c r="A176" s="99"/>
      <c r="B176" s="95" t="str">
        <f>IFERROR(VLOOKUP(A176,TERCEROS[],3,FALSE),"")</f>
        <v/>
      </c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103"/>
      <c r="Q176" s="6"/>
    </row>
    <row r="177" spans="1:17" x14ac:dyDescent="0.25">
      <c r="A177" s="99"/>
      <c r="B177" s="95" t="str">
        <f>IFERROR(VLOOKUP(A177,TERCEROS[],3,FALSE),"")</f>
        <v/>
      </c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103"/>
      <c r="Q177" s="6"/>
    </row>
    <row r="178" spans="1:17" x14ac:dyDescent="0.25">
      <c r="A178" s="99"/>
      <c r="B178" s="95" t="str">
        <f>IFERROR(VLOOKUP(A178,TERCEROS[],3,FALSE),"")</f>
        <v/>
      </c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103"/>
      <c r="Q178" s="6"/>
    </row>
    <row r="179" spans="1:17" x14ac:dyDescent="0.25">
      <c r="A179" s="99"/>
      <c r="B179" s="95" t="str">
        <f>IFERROR(VLOOKUP(A179,TERCEROS[],3,FALSE),"")</f>
        <v/>
      </c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103"/>
      <c r="Q179" s="6"/>
    </row>
    <row r="180" spans="1:17" x14ac:dyDescent="0.25">
      <c r="A180" s="99"/>
      <c r="B180" s="95" t="str">
        <f>IFERROR(VLOOKUP(A180,TERCEROS[],3,FALSE),"")</f>
        <v/>
      </c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103"/>
      <c r="Q180" s="6"/>
    </row>
    <row r="181" spans="1:17" x14ac:dyDescent="0.25">
      <c r="A181" s="99"/>
      <c r="B181" s="95" t="str">
        <f>IFERROR(VLOOKUP(A181,TERCEROS[],3,FALSE),"")</f>
        <v/>
      </c>
      <c r="C181" s="95"/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103"/>
      <c r="Q181" s="6"/>
    </row>
    <row r="182" spans="1:17" x14ac:dyDescent="0.25">
      <c r="A182" s="99"/>
      <c r="B182" s="95" t="str">
        <f>IFERROR(VLOOKUP(A182,TERCEROS[],3,FALSE),"")</f>
        <v/>
      </c>
      <c r="C182" s="95"/>
      <c r="D182" s="9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103"/>
      <c r="Q182" s="6"/>
    </row>
    <row r="183" spans="1:17" x14ac:dyDescent="0.25">
      <c r="A183" s="99"/>
      <c r="B183" s="95" t="str">
        <f>IFERROR(VLOOKUP(A183,TERCEROS[],3,FALSE),"")</f>
        <v/>
      </c>
      <c r="C183" s="95"/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103"/>
      <c r="Q183" s="6"/>
    </row>
    <row r="184" spans="1:17" x14ac:dyDescent="0.25">
      <c r="A184" s="99"/>
      <c r="B184" s="95" t="str">
        <f>IFERROR(VLOOKUP(A184,TERCEROS[],3,FALSE),"")</f>
        <v/>
      </c>
      <c r="C184" s="95"/>
      <c r="D184" s="9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103"/>
      <c r="Q184" s="6"/>
    </row>
    <row r="185" spans="1:17" x14ac:dyDescent="0.25">
      <c r="A185" s="99"/>
      <c r="B185" s="95" t="str">
        <f>IFERROR(VLOOKUP(A185,TERCEROS[],3,FALSE),"")</f>
        <v/>
      </c>
      <c r="C185" s="95"/>
      <c r="D185" s="9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103"/>
      <c r="Q185" s="6"/>
    </row>
    <row r="186" spans="1:17" x14ac:dyDescent="0.25">
      <c r="A186" s="99"/>
      <c r="B186" s="95" t="str">
        <f>IFERROR(VLOOKUP(A186,TERCEROS[],3,FALSE),"")</f>
        <v/>
      </c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103"/>
      <c r="Q186" s="6"/>
    </row>
    <row r="187" spans="1:17" x14ac:dyDescent="0.25">
      <c r="A187" s="99"/>
      <c r="B187" s="95" t="str">
        <f>IFERROR(VLOOKUP(A187,TERCEROS[],3,FALSE),"")</f>
        <v/>
      </c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103"/>
      <c r="Q187" s="6"/>
    </row>
    <row r="188" spans="1:17" x14ac:dyDescent="0.25">
      <c r="A188" s="99"/>
      <c r="B188" s="95" t="str">
        <f>IFERROR(VLOOKUP(A188,TERCEROS[],3,FALSE),"")</f>
        <v/>
      </c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103"/>
      <c r="Q188" s="6"/>
    </row>
    <row r="189" spans="1:17" x14ac:dyDescent="0.25">
      <c r="A189" s="99"/>
      <c r="B189" s="95" t="str">
        <f>IFERROR(VLOOKUP(A189,TERCEROS[],3,FALSE),"")</f>
        <v/>
      </c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103"/>
      <c r="Q189" s="6"/>
    </row>
    <row r="190" spans="1:17" x14ac:dyDescent="0.25">
      <c r="A190" s="99"/>
      <c r="B190" s="95" t="str">
        <f>IFERROR(VLOOKUP(A190,TERCEROS[],3,FALSE),"")</f>
        <v/>
      </c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103"/>
      <c r="Q190" s="6"/>
    </row>
    <row r="191" spans="1:17" x14ac:dyDescent="0.25">
      <c r="A191" s="99"/>
      <c r="B191" s="95" t="str">
        <f>IFERROR(VLOOKUP(A191,TERCEROS[],3,FALSE),"")</f>
        <v/>
      </c>
      <c r="C191" s="95"/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103"/>
      <c r="Q191" s="6"/>
    </row>
    <row r="192" spans="1:17" x14ac:dyDescent="0.25">
      <c r="A192" s="99"/>
      <c r="B192" s="95" t="str">
        <f>IFERROR(VLOOKUP(A192,TERCEROS[],3,FALSE),"")</f>
        <v/>
      </c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103"/>
      <c r="Q192" s="6"/>
    </row>
    <row r="193" spans="1:17" x14ac:dyDescent="0.25">
      <c r="A193" s="99"/>
      <c r="B193" s="95" t="str">
        <f>IFERROR(VLOOKUP(A193,TERCEROS[],3,FALSE),"")</f>
        <v/>
      </c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103"/>
      <c r="Q193" s="6"/>
    </row>
    <row r="194" spans="1:17" x14ac:dyDescent="0.25">
      <c r="A194" s="99"/>
      <c r="B194" s="95" t="str">
        <f>IFERROR(VLOOKUP(A194,TERCEROS[],3,FALSE),"")</f>
        <v/>
      </c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103"/>
      <c r="Q194" s="6"/>
    </row>
    <row r="195" spans="1:17" x14ac:dyDescent="0.25">
      <c r="A195" s="99"/>
      <c r="B195" s="95" t="str">
        <f>IFERROR(VLOOKUP(A195,TERCEROS[],3,FALSE),"")</f>
        <v/>
      </c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103"/>
      <c r="Q195" s="6"/>
    </row>
    <row r="196" spans="1:17" x14ac:dyDescent="0.25">
      <c r="A196" s="99"/>
      <c r="B196" s="95" t="str">
        <f>IFERROR(VLOOKUP(A196,TERCEROS[],3,FALSE),"")</f>
        <v/>
      </c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103"/>
      <c r="Q196" s="6"/>
    </row>
    <row r="197" spans="1:17" x14ac:dyDescent="0.25">
      <c r="A197" s="99"/>
      <c r="B197" s="95" t="str">
        <f>IFERROR(VLOOKUP(A197,TERCEROS[],3,FALSE),"")</f>
        <v/>
      </c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103"/>
      <c r="Q197" s="6"/>
    </row>
    <row r="198" spans="1:17" x14ac:dyDescent="0.25">
      <c r="A198" s="99"/>
      <c r="B198" s="95" t="str">
        <f>IFERROR(VLOOKUP(A198,TERCEROS[],3,FALSE),"")</f>
        <v/>
      </c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103"/>
      <c r="Q198" s="6"/>
    </row>
    <row r="199" spans="1:17" x14ac:dyDescent="0.25">
      <c r="A199" s="99"/>
      <c r="B199" s="95" t="str">
        <f>IFERROR(VLOOKUP(A199,TERCEROS[],3,FALSE),"")</f>
        <v/>
      </c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103"/>
      <c r="Q199" s="6"/>
    </row>
    <row r="200" spans="1:17" x14ac:dyDescent="0.25">
      <c r="A200" s="99"/>
      <c r="B200" s="95" t="str">
        <f>IFERROR(VLOOKUP(A200,TERCEROS[],3,FALSE),"")</f>
        <v/>
      </c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103"/>
      <c r="Q200" s="6"/>
    </row>
    <row r="201" spans="1:17" x14ac:dyDescent="0.25">
      <c r="A201" s="99"/>
      <c r="B201" s="95" t="str">
        <f>IFERROR(VLOOKUP(A201,TERCEROS[],3,FALSE),"")</f>
        <v/>
      </c>
      <c r="C201" s="95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103"/>
      <c r="Q201" s="6"/>
    </row>
    <row r="202" spans="1:17" x14ac:dyDescent="0.25">
      <c r="A202" s="99"/>
      <c r="B202" s="95" t="str">
        <f>IFERROR(VLOOKUP(A202,TERCEROS[],3,FALSE),"")</f>
        <v/>
      </c>
      <c r="C202" s="95"/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103"/>
      <c r="Q202" s="6"/>
    </row>
    <row r="203" spans="1:17" x14ac:dyDescent="0.25">
      <c r="A203" s="99"/>
      <c r="B203" s="95" t="str">
        <f>IFERROR(VLOOKUP(A203,TERCEROS[],3,FALSE),"")</f>
        <v/>
      </c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103"/>
      <c r="Q203" s="6"/>
    </row>
    <row r="204" spans="1:17" x14ac:dyDescent="0.25">
      <c r="A204" s="99"/>
      <c r="B204" s="95" t="str">
        <f>IFERROR(VLOOKUP(A204,TERCEROS[],3,FALSE),"")</f>
        <v/>
      </c>
      <c r="C204" s="95"/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103"/>
      <c r="Q204" s="6"/>
    </row>
    <row r="205" spans="1:17" x14ac:dyDescent="0.25">
      <c r="A205" s="99"/>
      <c r="B205" s="95" t="str">
        <f>IFERROR(VLOOKUP(A205,TERCEROS[],3,FALSE),"")</f>
        <v/>
      </c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103"/>
      <c r="Q205" s="6"/>
    </row>
    <row r="206" spans="1:17" x14ac:dyDescent="0.25">
      <c r="A206" s="99"/>
      <c r="B206" s="95" t="str">
        <f>IFERROR(VLOOKUP(A206,TERCEROS[],3,FALSE),"")</f>
        <v/>
      </c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103"/>
      <c r="Q206" s="6"/>
    </row>
    <row r="207" spans="1:17" x14ac:dyDescent="0.25">
      <c r="A207" s="99"/>
      <c r="B207" s="95" t="str">
        <f>IFERROR(VLOOKUP(A207,TERCEROS[],3,FALSE),"")</f>
        <v/>
      </c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103"/>
      <c r="Q207" s="6"/>
    </row>
    <row r="208" spans="1:17" x14ac:dyDescent="0.25">
      <c r="A208" s="99"/>
      <c r="B208" s="95" t="str">
        <f>IFERROR(VLOOKUP(A208,TERCEROS[],3,FALSE),"")</f>
        <v/>
      </c>
      <c r="C208" s="95"/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103"/>
      <c r="Q208" s="6"/>
    </row>
    <row r="209" spans="1:17" x14ac:dyDescent="0.25">
      <c r="A209" s="99"/>
      <c r="B209" s="95" t="str">
        <f>IFERROR(VLOOKUP(A209,TERCEROS[],3,FALSE),"")</f>
        <v/>
      </c>
      <c r="C209" s="95"/>
      <c r="D209" s="9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103"/>
      <c r="Q209" s="6"/>
    </row>
    <row r="210" spans="1:17" x14ac:dyDescent="0.25">
      <c r="A210" s="99"/>
      <c r="B210" s="95" t="str">
        <f>IFERROR(VLOOKUP(A210,TERCEROS[],3,FALSE),"")</f>
        <v/>
      </c>
      <c r="C210" s="95"/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103"/>
      <c r="Q210" s="6"/>
    </row>
    <row r="211" spans="1:17" x14ac:dyDescent="0.25">
      <c r="A211" s="99"/>
      <c r="B211" s="95" t="str">
        <f>IFERROR(VLOOKUP(A211,TERCEROS[],3,FALSE),"")</f>
        <v/>
      </c>
      <c r="C211" s="95"/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103"/>
      <c r="Q211" s="6"/>
    </row>
    <row r="212" spans="1:17" x14ac:dyDescent="0.25">
      <c r="A212" s="99"/>
      <c r="B212" s="95" t="str">
        <f>IFERROR(VLOOKUP(A212,TERCEROS[],3,FALSE),"")</f>
        <v/>
      </c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103"/>
      <c r="Q212" s="6"/>
    </row>
    <row r="213" spans="1:17" x14ac:dyDescent="0.25">
      <c r="A213" s="99"/>
      <c r="B213" s="95" t="str">
        <f>IFERROR(VLOOKUP(A213,TERCEROS[],3,FALSE),"")</f>
        <v/>
      </c>
      <c r="C213" s="95"/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103"/>
      <c r="Q213" s="6"/>
    </row>
    <row r="214" spans="1:17" x14ac:dyDescent="0.25">
      <c r="A214" s="99"/>
      <c r="B214" s="95" t="str">
        <f>IFERROR(VLOOKUP(A214,TERCEROS[],3,FALSE),"")</f>
        <v/>
      </c>
      <c r="C214" s="95"/>
      <c r="D214" s="9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103"/>
      <c r="Q214" s="6"/>
    </row>
    <row r="215" spans="1:17" x14ac:dyDescent="0.25">
      <c r="A215" s="99"/>
      <c r="B215" s="95" t="str">
        <f>IFERROR(VLOOKUP(A215,TERCEROS[],3,FALSE),"")</f>
        <v/>
      </c>
      <c r="C215" s="95"/>
      <c r="D215" s="9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103"/>
      <c r="Q215" s="6"/>
    </row>
    <row r="216" spans="1:17" x14ac:dyDescent="0.25">
      <c r="A216" s="99"/>
      <c r="B216" s="95" t="str">
        <f>IFERROR(VLOOKUP(A216,TERCEROS[],3,FALSE),"")</f>
        <v/>
      </c>
      <c r="C216" s="95"/>
      <c r="D216" s="9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103"/>
      <c r="Q216" s="6"/>
    </row>
    <row r="217" spans="1:17" x14ac:dyDescent="0.25">
      <c r="A217" s="99"/>
      <c r="B217" s="95" t="str">
        <f>IFERROR(VLOOKUP(A217,TERCEROS[],3,FALSE),"")</f>
        <v/>
      </c>
      <c r="C217" s="95"/>
      <c r="D217" s="9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103"/>
      <c r="Q217" s="6"/>
    </row>
    <row r="218" spans="1:17" x14ac:dyDescent="0.25">
      <c r="A218" s="99"/>
      <c r="B218" s="95" t="str">
        <f>IFERROR(VLOOKUP(A218,TERCEROS[],3,FALSE),"")</f>
        <v/>
      </c>
      <c r="C218" s="95"/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103"/>
      <c r="Q218" s="6"/>
    </row>
    <row r="219" spans="1:17" x14ac:dyDescent="0.25">
      <c r="A219" s="99"/>
      <c r="B219" s="95" t="str">
        <f>IFERROR(VLOOKUP(A219,TERCEROS[],3,FALSE),"")</f>
        <v/>
      </c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103"/>
      <c r="Q219" s="6"/>
    </row>
    <row r="220" spans="1:17" x14ac:dyDescent="0.25">
      <c r="A220" s="99"/>
      <c r="B220" s="95" t="str">
        <f>IFERROR(VLOOKUP(A220,TERCEROS[],3,FALSE),"")</f>
        <v/>
      </c>
      <c r="C220" s="95"/>
      <c r="D220" s="9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103"/>
      <c r="Q220" s="6"/>
    </row>
    <row r="221" spans="1:17" x14ac:dyDescent="0.25">
      <c r="A221" s="99"/>
      <c r="B221" s="95" t="str">
        <f>IFERROR(VLOOKUP(A221,TERCEROS[],3,FALSE),"")</f>
        <v/>
      </c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103"/>
      <c r="Q221" s="6"/>
    </row>
    <row r="222" spans="1:17" x14ac:dyDescent="0.25">
      <c r="A222" s="99"/>
      <c r="B222" s="95" t="str">
        <f>IFERROR(VLOOKUP(A222,TERCEROS[],3,FALSE),"")</f>
        <v/>
      </c>
      <c r="C222" s="95"/>
      <c r="D222" s="95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103"/>
      <c r="Q222" s="6"/>
    </row>
    <row r="223" spans="1:17" x14ac:dyDescent="0.25">
      <c r="A223" s="99"/>
      <c r="B223" s="95" t="str">
        <f>IFERROR(VLOOKUP(A223,TERCEROS[],3,FALSE),"")</f>
        <v/>
      </c>
      <c r="C223" s="95"/>
      <c r="D223" s="9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103"/>
      <c r="Q223" s="6"/>
    </row>
    <row r="224" spans="1:17" x14ac:dyDescent="0.25">
      <c r="A224" s="99"/>
      <c r="B224" s="95" t="str">
        <f>IFERROR(VLOOKUP(A224,TERCEROS[],3,FALSE),"")</f>
        <v/>
      </c>
      <c r="C224" s="95"/>
      <c r="D224" s="9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103"/>
      <c r="Q224" s="6"/>
    </row>
    <row r="225" spans="1:17" x14ac:dyDescent="0.25">
      <c r="A225" s="99"/>
      <c r="B225" s="95" t="str">
        <f>IFERROR(VLOOKUP(A225,TERCEROS[],3,FALSE),"")</f>
        <v/>
      </c>
      <c r="C225" s="95"/>
      <c r="D225" s="9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103"/>
      <c r="Q225" s="6"/>
    </row>
    <row r="226" spans="1:17" x14ac:dyDescent="0.25">
      <c r="A226" s="99"/>
      <c r="B226" s="95" t="str">
        <f>IFERROR(VLOOKUP(A226,TERCEROS[],3,FALSE),"")</f>
        <v/>
      </c>
      <c r="C226" s="95"/>
      <c r="D226" s="9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103"/>
      <c r="Q226" s="6"/>
    </row>
    <row r="227" spans="1:17" x14ac:dyDescent="0.25">
      <c r="A227" s="99"/>
      <c r="B227" s="95" t="str">
        <f>IFERROR(VLOOKUP(A227,TERCEROS[],3,FALSE),"")</f>
        <v/>
      </c>
      <c r="C227" s="95"/>
      <c r="D227" s="95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103"/>
      <c r="Q227" s="6"/>
    </row>
    <row r="228" spans="1:17" x14ac:dyDescent="0.25">
      <c r="A228" s="99"/>
      <c r="B228" s="95" t="str">
        <f>IFERROR(VLOOKUP(A228,TERCEROS[],3,FALSE),"")</f>
        <v/>
      </c>
      <c r="C228" s="95"/>
      <c r="D228" s="95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103"/>
      <c r="Q228" s="6"/>
    </row>
    <row r="229" spans="1:17" x14ac:dyDescent="0.25">
      <c r="A229" s="99"/>
      <c r="B229" s="95" t="str">
        <f>IFERROR(VLOOKUP(A229,TERCEROS[],3,FALSE),"")</f>
        <v/>
      </c>
      <c r="C229" s="95"/>
      <c r="D229" s="95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103"/>
      <c r="Q229" s="6"/>
    </row>
    <row r="230" spans="1:17" x14ac:dyDescent="0.25">
      <c r="A230" s="99"/>
      <c r="B230" s="95" t="str">
        <f>IFERROR(VLOOKUP(A230,TERCEROS[],3,FALSE),"")</f>
        <v/>
      </c>
      <c r="C230" s="95"/>
      <c r="D230" s="95"/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103"/>
      <c r="Q230" s="6"/>
    </row>
    <row r="231" spans="1:17" x14ac:dyDescent="0.25">
      <c r="A231" s="99"/>
      <c r="B231" s="95" t="str">
        <f>IFERROR(VLOOKUP(A231,TERCEROS[],3,FALSE),"")</f>
        <v/>
      </c>
      <c r="C231" s="95"/>
      <c r="D231" s="95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103"/>
      <c r="Q231" s="6"/>
    </row>
    <row r="232" spans="1:17" x14ac:dyDescent="0.25">
      <c r="A232" s="99"/>
      <c r="B232" s="95" t="str">
        <f>IFERROR(VLOOKUP(A232,TERCEROS[],3,FALSE),"")</f>
        <v/>
      </c>
      <c r="C232" s="95"/>
      <c r="D232" s="95"/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103"/>
      <c r="Q232" s="6"/>
    </row>
    <row r="233" spans="1:17" x14ac:dyDescent="0.25">
      <c r="A233" s="99"/>
      <c r="B233" s="95" t="str">
        <f>IFERROR(VLOOKUP(A233,TERCEROS[],3,FALSE),"")</f>
        <v/>
      </c>
      <c r="C233" s="95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103"/>
      <c r="Q233" s="6"/>
    </row>
    <row r="234" spans="1:17" x14ac:dyDescent="0.25">
      <c r="A234" s="99"/>
      <c r="B234" s="95" t="str">
        <f>IFERROR(VLOOKUP(A234,TERCEROS[],3,FALSE),"")</f>
        <v/>
      </c>
      <c r="C234" s="95"/>
      <c r="D234" s="95"/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103"/>
      <c r="Q234" s="6"/>
    </row>
    <row r="235" spans="1:17" x14ac:dyDescent="0.25">
      <c r="A235" s="99"/>
      <c r="B235" s="95" t="str">
        <f>IFERROR(VLOOKUP(A235,TERCEROS[],3,FALSE),"")</f>
        <v/>
      </c>
      <c r="C235" s="95"/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103"/>
      <c r="Q235" s="6"/>
    </row>
    <row r="236" spans="1:17" x14ac:dyDescent="0.25">
      <c r="A236" s="99"/>
      <c r="B236" s="95" t="str">
        <f>IFERROR(VLOOKUP(A236,TERCEROS[],3,FALSE),"")</f>
        <v/>
      </c>
      <c r="C236" s="95"/>
      <c r="D236" s="95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103"/>
      <c r="Q236" s="6"/>
    </row>
    <row r="237" spans="1:17" x14ac:dyDescent="0.25">
      <c r="A237" s="99"/>
      <c r="B237" s="95" t="str">
        <f>IFERROR(VLOOKUP(A237,TERCEROS[],3,FALSE),"")</f>
        <v/>
      </c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103"/>
      <c r="Q237" s="6"/>
    </row>
    <row r="238" spans="1:17" x14ac:dyDescent="0.25">
      <c r="A238" s="99"/>
      <c r="B238" s="95" t="str">
        <f>IFERROR(VLOOKUP(A238,TERCEROS[],3,FALSE),"")</f>
        <v/>
      </c>
      <c r="C238" s="95"/>
      <c r="D238" s="95"/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103"/>
      <c r="Q238" s="6"/>
    </row>
    <row r="239" spans="1:17" x14ac:dyDescent="0.25">
      <c r="A239" s="99"/>
      <c r="B239" s="95" t="str">
        <f>IFERROR(VLOOKUP(A239,TERCEROS[],3,FALSE),"")</f>
        <v/>
      </c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103"/>
      <c r="Q239" s="6"/>
    </row>
    <row r="240" spans="1:17" x14ac:dyDescent="0.25">
      <c r="A240" s="99"/>
      <c r="B240" s="95" t="str">
        <f>IFERROR(VLOOKUP(A240,TERCEROS[],3,FALSE),"")</f>
        <v/>
      </c>
      <c r="C240" s="95"/>
      <c r="D240" s="95"/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103"/>
      <c r="Q240" s="6"/>
    </row>
    <row r="241" spans="1:17" x14ac:dyDescent="0.25">
      <c r="A241" s="99"/>
      <c r="B241" s="95" t="str">
        <f>IFERROR(VLOOKUP(A241,TERCEROS[],3,FALSE),"")</f>
        <v/>
      </c>
      <c r="C241" s="95"/>
      <c r="D241" s="95"/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103"/>
      <c r="Q241" s="6"/>
    </row>
    <row r="242" spans="1:17" x14ac:dyDescent="0.25">
      <c r="A242" s="99"/>
      <c r="B242" s="95" t="str">
        <f>IFERROR(VLOOKUP(A242,TERCEROS[],3,FALSE),"")</f>
        <v/>
      </c>
      <c r="C242" s="95"/>
      <c r="D242" s="9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103"/>
      <c r="Q242" s="6"/>
    </row>
    <row r="243" spans="1:17" x14ac:dyDescent="0.25">
      <c r="A243" s="99"/>
      <c r="B243" s="95" t="str">
        <f>IFERROR(VLOOKUP(A243,TERCEROS[],3,FALSE),"")</f>
        <v/>
      </c>
      <c r="C243" s="95"/>
      <c r="D243" s="95"/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103"/>
      <c r="Q243" s="6"/>
    </row>
    <row r="244" spans="1:17" x14ac:dyDescent="0.25">
      <c r="A244" s="99"/>
      <c r="B244" s="95" t="str">
        <f>IFERROR(VLOOKUP(A244,TERCEROS[],3,FALSE),"")</f>
        <v/>
      </c>
      <c r="C244" s="95"/>
      <c r="D244" s="95"/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103"/>
      <c r="Q244" s="6"/>
    </row>
    <row r="245" spans="1:17" x14ac:dyDescent="0.25">
      <c r="A245" s="99"/>
      <c r="B245" s="95" t="str">
        <f>IFERROR(VLOOKUP(A245,TERCEROS[],3,FALSE),"")</f>
        <v/>
      </c>
      <c r="C245" s="95"/>
      <c r="D245" s="95"/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103"/>
      <c r="Q245" s="6"/>
    </row>
    <row r="246" spans="1:17" x14ac:dyDescent="0.25">
      <c r="A246" s="99"/>
      <c r="B246" s="95" t="str">
        <f>IFERROR(VLOOKUP(A246,TERCEROS[],3,FALSE),"")</f>
        <v/>
      </c>
      <c r="C246" s="95"/>
      <c r="D246" s="95"/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103"/>
      <c r="Q246" s="6"/>
    </row>
    <row r="247" spans="1:17" x14ac:dyDescent="0.25">
      <c r="A247" s="99"/>
      <c r="B247" s="95" t="str">
        <f>IFERROR(VLOOKUP(A247,TERCEROS[],3,FALSE),"")</f>
        <v/>
      </c>
      <c r="C247" s="95"/>
      <c r="D247" s="95"/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103"/>
      <c r="Q247" s="6"/>
    </row>
    <row r="248" spans="1:17" x14ac:dyDescent="0.25">
      <c r="A248" s="99"/>
      <c r="B248" s="95" t="str">
        <f>IFERROR(VLOOKUP(A248,TERCEROS[],3,FALSE),"")</f>
        <v/>
      </c>
      <c r="C248" s="95"/>
      <c r="D248" s="95"/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103"/>
      <c r="Q248" s="6"/>
    </row>
    <row r="249" spans="1:17" x14ac:dyDescent="0.25">
      <c r="A249" s="99"/>
      <c r="B249" s="95" t="str">
        <f>IFERROR(VLOOKUP(A249,TERCEROS[],3,FALSE),"")</f>
        <v/>
      </c>
      <c r="C249" s="95"/>
      <c r="D249" s="95"/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103"/>
      <c r="Q249" s="6"/>
    </row>
    <row r="250" spans="1:17" x14ac:dyDescent="0.25">
      <c r="A250" s="99"/>
      <c r="B250" s="95" t="str">
        <f>IFERROR(VLOOKUP(A250,TERCEROS[],3,FALSE),"")</f>
        <v/>
      </c>
      <c r="C250" s="95"/>
      <c r="D250" s="95"/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103"/>
      <c r="Q250" s="6"/>
    </row>
    <row r="251" spans="1:17" x14ac:dyDescent="0.25">
      <c r="A251" s="99"/>
      <c r="B251" s="95" t="str">
        <f>IFERROR(VLOOKUP(A251,TERCEROS[],3,FALSE),"")</f>
        <v/>
      </c>
      <c r="C251" s="95"/>
      <c r="D251" s="95"/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103"/>
      <c r="Q251" s="6"/>
    </row>
    <row r="252" spans="1:17" x14ac:dyDescent="0.25">
      <c r="A252" s="99"/>
      <c r="B252" s="95" t="str">
        <f>IFERROR(VLOOKUP(A252,TERCEROS[],3,FALSE),"")</f>
        <v/>
      </c>
      <c r="C252" s="95"/>
      <c r="D252" s="95"/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103"/>
      <c r="Q252" s="6"/>
    </row>
    <row r="253" spans="1:17" x14ac:dyDescent="0.25">
      <c r="A253" s="99"/>
      <c r="B253" s="95" t="str">
        <f>IFERROR(VLOOKUP(A253,TERCEROS[],3,FALSE),"")</f>
        <v/>
      </c>
      <c r="C253" s="95"/>
      <c r="D253" s="95"/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103"/>
      <c r="Q253" s="6"/>
    </row>
    <row r="254" spans="1:17" x14ac:dyDescent="0.25">
      <c r="A254" s="99"/>
      <c r="B254" s="95" t="str">
        <f>IFERROR(VLOOKUP(A254,TERCEROS[],3,FALSE),"")</f>
        <v/>
      </c>
      <c r="C254" s="95"/>
      <c r="D254" s="95"/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103"/>
      <c r="Q254" s="6"/>
    </row>
    <row r="255" spans="1:17" x14ac:dyDescent="0.25">
      <c r="A255" s="99"/>
      <c r="B255" s="95" t="str">
        <f>IFERROR(VLOOKUP(A255,TERCEROS[],3,FALSE),"")</f>
        <v/>
      </c>
      <c r="C255" s="95"/>
      <c r="D255" s="95"/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103"/>
      <c r="Q255" s="6"/>
    </row>
    <row r="256" spans="1:17" x14ac:dyDescent="0.25">
      <c r="A256" s="99"/>
      <c r="B256" s="95" t="str">
        <f>IFERROR(VLOOKUP(A256,TERCEROS[],3,FALSE),"")</f>
        <v/>
      </c>
      <c r="C256" s="95"/>
      <c r="D256" s="95"/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103"/>
      <c r="Q256" s="6"/>
    </row>
    <row r="257" spans="1:17" x14ac:dyDescent="0.25">
      <c r="A257" s="99"/>
      <c r="B257" s="95" t="str">
        <f>IFERROR(VLOOKUP(A257,TERCEROS[],3,FALSE),"")</f>
        <v/>
      </c>
      <c r="C257" s="95"/>
      <c r="D257" s="95"/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103"/>
      <c r="Q257" s="6"/>
    </row>
    <row r="258" spans="1:17" x14ac:dyDescent="0.25">
      <c r="A258" s="99"/>
      <c r="B258" s="95" t="str">
        <f>IFERROR(VLOOKUP(A258,TERCEROS[],3,FALSE),"")</f>
        <v/>
      </c>
      <c r="C258" s="95"/>
      <c r="D258" s="95"/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103"/>
      <c r="Q258" s="6"/>
    </row>
    <row r="259" spans="1:17" x14ac:dyDescent="0.25">
      <c r="A259" s="99"/>
      <c r="B259" s="95" t="str">
        <f>IFERROR(VLOOKUP(A259,TERCEROS[],3,FALSE),"")</f>
        <v/>
      </c>
      <c r="C259" s="95"/>
      <c r="D259" s="95"/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103"/>
      <c r="Q259" s="6"/>
    </row>
    <row r="260" spans="1:17" x14ac:dyDescent="0.25">
      <c r="A260" s="99"/>
      <c r="B260" s="95" t="str">
        <f>IFERROR(VLOOKUP(A260,TERCEROS[],3,FALSE),"")</f>
        <v/>
      </c>
      <c r="C260" s="95"/>
      <c r="D260" s="95"/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103"/>
      <c r="Q260" s="6"/>
    </row>
    <row r="261" spans="1:17" x14ac:dyDescent="0.25">
      <c r="A261" s="99"/>
      <c r="B261" s="95" t="str">
        <f>IFERROR(VLOOKUP(A261,TERCEROS[],3,FALSE),"")</f>
        <v/>
      </c>
      <c r="C261" s="95"/>
      <c r="D261" s="95"/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103"/>
      <c r="Q261" s="6"/>
    </row>
    <row r="262" spans="1:17" x14ac:dyDescent="0.25">
      <c r="A262" s="99"/>
      <c r="B262" s="95" t="str">
        <f>IFERROR(VLOOKUP(A262,TERCEROS[],3,FALSE),"")</f>
        <v/>
      </c>
      <c r="C262" s="95"/>
      <c r="D262" s="95"/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103"/>
      <c r="Q262" s="6"/>
    </row>
    <row r="263" spans="1:17" x14ac:dyDescent="0.25">
      <c r="A263" s="99"/>
      <c r="B263" s="95" t="str">
        <f>IFERROR(VLOOKUP(A263,TERCEROS[],3,FALSE),"")</f>
        <v/>
      </c>
      <c r="C263" s="95"/>
      <c r="D263" s="95"/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103"/>
      <c r="Q263" s="6"/>
    </row>
    <row r="264" spans="1:17" x14ac:dyDescent="0.25">
      <c r="A264" s="99"/>
      <c r="B264" s="95" t="str">
        <f>IFERROR(VLOOKUP(A264,TERCEROS[],3,FALSE),"")</f>
        <v/>
      </c>
      <c r="C264" s="95"/>
      <c r="D264" s="95"/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103"/>
      <c r="Q264" s="6"/>
    </row>
    <row r="265" spans="1:17" x14ac:dyDescent="0.25">
      <c r="A265" s="99"/>
      <c r="B265" s="95" t="str">
        <f>IFERROR(VLOOKUP(A265,TERCEROS[],3,FALSE),"")</f>
        <v/>
      </c>
      <c r="C265" s="95"/>
      <c r="D265" s="95"/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103"/>
      <c r="Q265" s="6"/>
    </row>
    <row r="266" spans="1:17" x14ac:dyDescent="0.25">
      <c r="A266" s="99"/>
      <c r="B266" s="95" t="str">
        <f>IFERROR(VLOOKUP(A266,TERCEROS[],3,FALSE),"")</f>
        <v/>
      </c>
      <c r="C266" s="95"/>
      <c r="D266" s="95"/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103"/>
      <c r="Q266" s="6"/>
    </row>
    <row r="267" spans="1:17" x14ac:dyDescent="0.25">
      <c r="A267" s="99"/>
      <c r="B267" s="95" t="str">
        <f>IFERROR(VLOOKUP(A267,TERCEROS[],3,FALSE),"")</f>
        <v/>
      </c>
      <c r="C267" s="95"/>
      <c r="D267" s="95"/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103"/>
      <c r="Q267" s="6"/>
    </row>
    <row r="268" spans="1:17" x14ac:dyDescent="0.25">
      <c r="A268" s="99"/>
      <c r="B268" s="95" t="str">
        <f>IFERROR(VLOOKUP(A268,TERCEROS[],3,FALSE),"")</f>
        <v/>
      </c>
      <c r="C268" s="95"/>
      <c r="D268" s="95"/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103"/>
      <c r="Q268" s="6"/>
    </row>
    <row r="269" spans="1:17" x14ac:dyDescent="0.25">
      <c r="A269" s="99"/>
      <c r="B269" s="95" t="str">
        <f>IFERROR(VLOOKUP(A269,TERCEROS[],3,FALSE),"")</f>
        <v/>
      </c>
      <c r="C269" s="95"/>
      <c r="D269" s="95"/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103"/>
      <c r="Q269" s="6"/>
    </row>
    <row r="270" spans="1:17" x14ac:dyDescent="0.25">
      <c r="A270" s="99"/>
      <c r="B270" s="95" t="str">
        <f>IFERROR(VLOOKUP(A270,TERCEROS[],3,FALSE),"")</f>
        <v/>
      </c>
      <c r="C270" s="95"/>
      <c r="D270" s="95"/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103"/>
      <c r="Q270" s="6"/>
    </row>
    <row r="271" spans="1:17" x14ac:dyDescent="0.25">
      <c r="A271" s="99"/>
      <c r="B271" s="95" t="str">
        <f>IFERROR(VLOOKUP(A271,TERCEROS[],3,FALSE),"")</f>
        <v/>
      </c>
      <c r="C271" s="95"/>
      <c r="D271" s="95"/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103"/>
      <c r="Q271" s="6"/>
    </row>
    <row r="272" spans="1:17" x14ac:dyDescent="0.25">
      <c r="A272" s="99"/>
      <c r="B272" s="95" t="str">
        <f>IFERROR(VLOOKUP(A272,TERCEROS[],3,FALSE),"")</f>
        <v/>
      </c>
      <c r="C272" s="95"/>
      <c r="D272" s="95"/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103"/>
      <c r="Q272" s="6"/>
    </row>
    <row r="273" spans="1:17" x14ac:dyDescent="0.25">
      <c r="A273" s="99"/>
      <c r="B273" s="95" t="str">
        <f>IFERROR(VLOOKUP(A273,TERCEROS[],3,FALSE),"")</f>
        <v/>
      </c>
      <c r="C273" s="95"/>
      <c r="D273" s="95"/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103"/>
      <c r="Q273" s="6"/>
    </row>
    <row r="274" spans="1:17" x14ac:dyDescent="0.25">
      <c r="A274" s="99"/>
      <c r="B274" s="95" t="str">
        <f>IFERROR(VLOOKUP(A274,TERCEROS[],3,FALSE),"")</f>
        <v/>
      </c>
      <c r="C274" s="95"/>
      <c r="D274" s="95"/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103"/>
      <c r="Q274" s="6"/>
    </row>
    <row r="275" spans="1:17" x14ac:dyDescent="0.25">
      <c r="A275" s="99"/>
      <c r="B275" s="95" t="str">
        <f>IFERROR(VLOOKUP(A275,TERCEROS[],3,FALSE),"")</f>
        <v/>
      </c>
      <c r="C275" s="95"/>
      <c r="D275" s="95"/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103"/>
      <c r="Q275" s="6"/>
    </row>
    <row r="276" spans="1:17" x14ac:dyDescent="0.25">
      <c r="A276" s="99"/>
      <c r="B276" s="95" t="str">
        <f>IFERROR(VLOOKUP(A276,TERCEROS[],3,FALSE),"")</f>
        <v/>
      </c>
      <c r="C276" s="95"/>
      <c r="D276" s="95"/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103"/>
      <c r="Q276" s="6"/>
    </row>
    <row r="277" spans="1:17" x14ac:dyDescent="0.25">
      <c r="A277" s="99"/>
      <c r="B277" s="95" t="str">
        <f>IFERROR(VLOOKUP(A277,TERCEROS[],3,FALSE),"")</f>
        <v/>
      </c>
      <c r="C277" s="95"/>
      <c r="D277" s="95"/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103"/>
      <c r="Q277" s="6"/>
    </row>
    <row r="278" spans="1:17" x14ac:dyDescent="0.25">
      <c r="A278" s="99"/>
      <c r="B278" s="95" t="str">
        <f>IFERROR(VLOOKUP(A278,TERCEROS[],3,FALSE),"")</f>
        <v/>
      </c>
      <c r="C278" s="95"/>
      <c r="D278" s="95"/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103"/>
      <c r="Q278" s="6"/>
    </row>
    <row r="279" spans="1:17" x14ac:dyDescent="0.25">
      <c r="A279" s="99"/>
      <c r="B279" s="95" t="str">
        <f>IFERROR(VLOOKUP(A279,TERCEROS[],3,FALSE),"")</f>
        <v/>
      </c>
      <c r="C279" s="95"/>
      <c r="D279" s="95"/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103"/>
      <c r="Q279" s="6"/>
    </row>
    <row r="280" spans="1:17" x14ac:dyDescent="0.25">
      <c r="A280" s="99"/>
      <c r="B280" s="95" t="str">
        <f>IFERROR(VLOOKUP(A280,TERCEROS[],3,FALSE),"")</f>
        <v/>
      </c>
      <c r="C280" s="95"/>
      <c r="D280" s="95"/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103"/>
      <c r="Q280" s="6"/>
    </row>
    <row r="281" spans="1:17" x14ac:dyDescent="0.25">
      <c r="A281" s="99"/>
      <c r="B281" s="95" t="str">
        <f>IFERROR(VLOOKUP(A281,TERCEROS[],3,FALSE),"")</f>
        <v/>
      </c>
      <c r="C281" s="95"/>
      <c r="D281" s="95"/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103"/>
      <c r="Q281" s="6"/>
    </row>
    <row r="282" spans="1:17" x14ac:dyDescent="0.25">
      <c r="A282" s="99"/>
      <c r="B282" s="95" t="str">
        <f>IFERROR(VLOOKUP(A282,TERCEROS[],3,FALSE),"")</f>
        <v/>
      </c>
      <c r="C282" s="95"/>
      <c r="D282" s="95"/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103"/>
      <c r="Q282" s="6"/>
    </row>
    <row r="283" spans="1:17" x14ac:dyDescent="0.25">
      <c r="A283" s="99"/>
      <c r="B283" s="95" t="str">
        <f>IFERROR(VLOOKUP(A283,TERCEROS[],3,FALSE),"")</f>
        <v/>
      </c>
      <c r="C283" s="95"/>
      <c r="D283" s="95"/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103"/>
      <c r="Q283" s="6"/>
    </row>
    <row r="284" spans="1:17" x14ac:dyDescent="0.25">
      <c r="A284" s="99"/>
      <c r="B284" s="95" t="str">
        <f>IFERROR(VLOOKUP(A284,TERCEROS[],3,FALSE),"")</f>
        <v/>
      </c>
      <c r="C284" s="95"/>
      <c r="D284" s="95"/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103"/>
      <c r="Q284" s="6"/>
    </row>
    <row r="285" spans="1:17" x14ac:dyDescent="0.25">
      <c r="A285" s="99"/>
      <c r="B285" s="95" t="str">
        <f>IFERROR(VLOOKUP(A285,TERCEROS[],3,FALSE),"")</f>
        <v/>
      </c>
      <c r="C285" s="95"/>
      <c r="D285" s="95"/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103"/>
      <c r="Q285" s="6"/>
    </row>
    <row r="286" spans="1:17" x14ac:dyDescent="0.25">
      <c r="A286" s="99"/>
      <c r="B286" s="95" t="str">
        <f>IFERROR(VLOOKUP(A286,TERCEROS[],3,FALSE),"")</f>
        <v/>
      </c>
      <c r="C286" s="95"/>
      <c r="D286" s="95"/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103"/>
      <c r="Q286" s="6"/>
    </row>
    <row r="287" spans="1:17" x14ac:dyDescent="0.25">
      <c r="A287" s="99"/>
      <c r="B287" s="95" t="str">
        <f>IFERROR(VLOOKUP(A287,TERCEROS[],3,FALSE),"")</f>
        <v/>
      </c>
      <c r="C287" s="95"/>
      <c r="D287" s="95"/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103"/>
      <c r="Q287" s="6"/>
    </row>
    <row r="288" spans="1:17" x14ac:dyDescent="0.25">
      <c r="A288" s="99"/>
      <c r="B288" s="95" t="str">
        <f>IFERROR(VLOOKUP(A288,TERCEROS[],3,FALSE),"")</f>
        <v/>
      </c>
      <c r="C288" s="95"/>
      <c r="D288" s="95"/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103"/>
      <c r="Q288" s="6"/>
    </row>
    <row r="289" spans="1:17" x14ac:dyDescent="0.25">
      <c r="A289" s="99"/>
      <c r="B289" s="95" t="str">
        <f>IFERROR(VLOOKUP(A289,TERCEROS[],3,FALSE),"")</f>
        <v/>
      </c>
      <c r="C289" s="95"/>
      <c r="D289" s="95"/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103"/>
      <c r="Q289" s="6"/>
    </row>
    <row r="290" spans="1:17" x14ac:dyDescent="0.25">
      <c r="A290" s="99"/>
      <c r="B290" s="95" t="str">
        <f>IFERROR(VLOOKUP(A290,TERCEROS[],3,FALSE),"")</f>
        <v/>
      </c>
      <c r="C290" s="95"/>
      <c r="D290" s="95"/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103"/>
      <c r="Q290" s="6"/>
    </row>
    <row r="291" spans="1:17" x14ac:dyDescent="0.25">
      <c r="A291" s="99"/>
      <c r="B291" s="95" t="str">
        <f>IFERROR(VLOOKUP(A291,TERCEROS[],3,FALSE),"")</f>
        <v/>
      </c>
      <c r="C291" s="95"/>
      <c r="D291" s="95"/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103"/>
      <c r="Q291" s="6"/>
    </row>
    <row r="292" spans="1:17" x14ac:dyDescent="0.25">
      <c r="A292" s="99"/>
      <c r="B292" s="95" t="str">
        <f>IFERROR(VLOOKUP(A292,TERCEROS[],3,FALSE),"")</f>
        <v/>
      </c>
      <c r="C292" s="95"/>
      <c r="D292" s="95"/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103"/>
      <c r="Q292" s="6"/>
    </row>
    <row r="293" spans="1:17" x14ac:dyDescent="0.25">
      <c r="A293" s="99"/>
      <c r="B293" s="95" t="str">
        <f>IFERROR(VLOOKUP(A293,TERCEROS[],3,FALSE),"")</f>
        <v/>
      </c>
      <c r="C293" s="95"/>
      <c r="D293" s="95"/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103"/>
      <c r="Q293" s="6"/>
    </row>
    <row r="294" spans="1:17" x14ac:dyDescent="0.25">
      <c r="A294" s="99"/>
      <c r="B294" s="95" t="str">
        <f>IFERROR(VLOOKUP(A294,TERCEROS[],3,FALSE),"")</f>
        <v/>
      </c>
      <c r="C294" s="95"/>
      <c r="D294" s="95"/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103"/>
      <c r="Q294" s="6"/>
    </row>
    <row r="295" spans="1:17" x14ac:dyDescent="0.25">
      <c r="A295" s="99"/>
      <c r="B295" s="95" t="str">
        <f>IFERROR(VLOOKUP(A295,TERCEROS[],3,FALSE),"")</f>
        <v/>
      </c>
      <c r="C295" s="95"/>
      <c r="D295" s="95"/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103"/>
      <c r="Q295" s="6"/>
    </row>
    <row r="296" spans="1:17" x14ac:dyDescent="0.25">
      <c r="A296" s="99"/>
      <c r="B296" s="95" t="str">
        <f>IFERROR(VLOOKUP(A296,TERCEROS[],3,FALSE),"")</f>
        <v/>
      </c>
      <c r="C296" s="95"/>
      <c r="D296" s="95"/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103"/>
      <c r="Q296" s="6"/>
    </row>
    <row r="297" spans="1:17" x14ac:dyDescent="0.25">
      <c r="A297" s="99"/>
      <c r="B297" s="95" t="str">
        <f>IFERROR(VLOOKUP(A297,TERCEROS[],3,FALSE),"")</f>
        <v/>
      </c>
      <c r="C297" s="95"/>
      <c r="D297" s="95"/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103"/>
      <c r="Q297" s="6"/>
    </row>
    <row r="298" spans="1:17" x14ac:dyDescent="0.25">
      <c r="A298" s="99"/>
      <c r="B298" s="95" t="str">
        <f>IFERROR(VLOOKUP(A298,TERCEROS[],3,FALSE),"")</f>
        <v/>
      </c>
      <c r="C298" s="95"/>
      <c r="D298" s="95"/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103"/>
      <c r="Q298" s="6"/>
    </row>
    <row r="299" spans="1:17" x14ac:dyDescent="0.25">
      <c r="A299" s="99"/>
      <c r="B299" s="95" t="str">
        <f>IFERROR(VLOOKUP(A299,TERCEROS[],3,FALSE),"")</f>
        <v/>
      </c>
      <c r="C299" s="95"/>
      <c r="D299" s="95"/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103"/>
      <c r="Q299" s="6"/>
    </row>
    <row r="300" spans="1:17" x14ac:dyDescent="0.25">
      <c r="A300" s="99"/>
      <c r="B300" s="95" t="str">
        <f>IFERROR(VLOOKUP(A300,TERCEROS[],3,FALSE),"")</f>
        <v/>
      </c>
      <c r="C300" s="95"/>
      <c r="D300" s="95"/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103"/>
      <c r="Q300" s="6"/>
    </row>
    <row r="301" spans="1:17" x14ac:dyDescent="0.25">
      <c r="A301" s="99"/>
      <c r="B301" s="95" t="str">
        <f>IFERROR(VLOOKUP(A301,TERCEROS[],3,FALSE),"")</f>
        <v/>
      </c>
      <c r="C301" s="95"/>
      <c r="D301" s="95"/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103"/>
      <c r="Q301" s="6"/>
    </row>
    <row r="302" spans="1:17" x14ac:dyDescent="0.25">
      <c r="A302" s="99"/>
      <c r="B302" s="95" t="str">
        <f>IFERROR(VLOOKUP(A302,TERCEROS[],3,FALSE),"")</f>
        <v/>
      </c>
      <c r="C302" s="95"/>
      <c r="D302" s="95"/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103"/>
      <c r="Q302" s="6"/>
    </row>
    <row r="303" spans="1:17" x14ac:dyDescent="0.25">
      <c r="A303" s="99"/>
      <c r="B303" s="95" t="str">
        <f>IFERROR(VLOOKUP(A303,TERCEROS[],3,FALSE),"")</f>
        <v/>
      </c>
      <c r="C303" s="95"/>
      <c r="D303" s="95"/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103"/>
      <c r="Q303" s="6"/>
    </row>
    <row r="304" spans="1:17" x14ac:dyDescent="0.25">
      <c r="A304" s="99"/>
      <c r="B304" s="95" t="str">
        <f>IFERROR(VLOOKUP(A304,TERCEROS[],3,FALSE),"")</f>
        <v/>
      </c>
      <c r="C304" s="95"/>
      <c r="D304" s="95"/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103"/>
      <c r="Q304" s="6"/>
    </row>
    <row r="305" spans="1:17" x14ac:dyDescent="0.25">
      <c r="A305" s="99"/>
      <c r="B305" s="95" t="str">
        <f>IFERROR(VLOOKUP(A305,TERCEROS[],3,FALSE),"")</f>
        <v/>
      </c>
      <c r="C305" s="95"/>
      <c r="D305" s="95"/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103"/>
      <c r="Q305" s="6"/>
    </row>
    <row r="306" spans="1:17" x14ac:dyDescent="0.25">
      <c r="A306" s="99"/>
      <c r="B306" s="95" t="str">
        <f>IFERROR(VLOOKUP(A306,TERCEROS[],3,FALSE),"")</f>
        <v/>
      </c>
      <c r="C306" s="95"/>
      <c r="D306" s="95"/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103"/>
      <c r="Q306" s="6"/>
    </row>
    <row r="307" spans="1:17" x14ac:dyDescent="0.25">
      <c r="A307" s="99"/>
      <c r="B307" s="95" t="str">
        <f>IFERROR(VLOOKUP(A307,TERCEROS[],3,FALSE),"")</f>
        <v/>
      </c>
      <c r="C307" s="95"/>
      <c r="D307" s="95"/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103"/>
      <c r="Q307" s="6"/>
    </row>
    <row r="308" spans="1:17" x14ac:dyDescent="0.25">
      <c r="A308" s="99"/>
      <c r="B308" s="95" t="str">
        <f>IFERROR(VLOOKUP(A308,TERCEROS[],3,FALSE),"")</f>
        <v/>
      </c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103"/>
      <c r="Q308" s="6"/>
    </row>
    <row r="309" spans="1:17" x14ac:dyDescent="0.25">
      <c r="A309" s="99"/>
      <c r="B309" s="95" t="str">
        <f>IFERROR(VLOOKUP(A309,TERCEROS[],3,FALSE),"")</f>
        <v/>
      </c>
      <c r="C309" s="95"/>
      <c r="D309" s="95"/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103"/>
      <c r="Q309" s="6"/>
    </row>
    <row r="310" spans="1:17" x14ac:dyDescent="0.25">
      <c r="A310" s="99"/>
      <c r="B310" s="95" t="str">
        <f>IFERROR(VLOOKUP(A310,TERCEROS[],3,FALSE),"")</f>
        <v/>
      </c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103"/>
      <c r="Q310" s="6"/>
    </row>
    <row r="311" spans="1:17" x14ac:dyDescent="0.25">
      <c r="A311" s="99"/>
      <c r="B311" s="95" t="str">
        <f>IFERROR(VLOOKUP(A311,TERCEROS[],3,FALSE),"")</f>
        <v/>
      </c>
      <c r="C311" s="95"/>
      <c r="D311" s="95"/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103"/>
      <c r="Q311" s="6"/>
    </row>
    <row r="312" spans="1:17" x14ac:dyDescent="0.25">
      <c r="A312" s="99"/>
      <c r="B312" s="95" t="str">
        <f>IFERROR(VLOOKUP(A312,TERCEROS[],3,FALSE),"")</f>
        <v/>
      </c>
      <c r="C312" s="95"/>
      <c r="D312" s="95"/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103"/>
      <c r="Q312" s="6"/>
    </row>
    <row r="313" spans="1:17" x14ac:dyDescent="0.25">
      <c r="A313" s="99"/>
      <c r="B313" s="95" t="str">
        <f>IFERROR(VLOOKUP(A313,TERCEROS[],3,FALSE),"")</f>
        <v/>
      </c>
      <c r="C313" s="95"/>
      <c r="D313" s="95"/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103"/>
      <c r="Q313" s="6"/>
    </row>
    <row r="314" spans="1:17" x14ac:dyDescent="0.25">
      <c r="A314" s="99"/>
      <c r="B314" s="95" t="str">
        <f>IFERROR(VLOOKUP(A314,TERCEROS[],3,FALSE),"")</f>
        <v/>
      </c>
      <c r="C314" s="95"/>
      <c r="D314" s="95"/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103"/>
      <c r="Q314" s="6"/>
    </row>
    <row r="315" spans="1:17" x14ac:dyDescent="0.25">
      <c r="A315" s="99"/>
      <c r="B315" s="95" t="str">
        <f>IFERROR(VLOOKUP(A315,TERCEROS[],3,FALSE),"")</f>
        <v/>
      </c>
      <c r="C315" s="95"/>
      <c r="D315" s="95"/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103"/>
      <c r="Q315" s="6"/>
    </row>
    <row r="316" spans="1:17" x14ac:dyDescent="0.25">
      <c r="A316" s="99"/>
      <c r="B316" s="95" t="str">
        <f>IFERROR(VLOOKUP(A316,TERCEROS[],3,FALSE),"")</f>
        <v/>
      </c>
      <c r="C316" s="95"/>
      <c r="D316" s="95"/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103"/>
      <c r="Q316" s="6"/>
    </row>
    <row r="317" spans="1:17" x14ac:dyDescent="0.25">
      <c r="A317" s="99"/>
      <c r="B317" s="95" t="str">
        <f>IFERROR(VLOOKUP(A317,TERCEROS[],3,FALSE),"")</f>
        <v/>
      </c>
      <c r="C317" s="95"/>
      <c r="D317" s="95"/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103"/>
      <c r="Q317" s="6"/>
    </row>
    <row r="318" spans="1:17" x14ac:dyDescent="0.25">
      <c r="A318" s="99"/>
      <c r="B318" s="95" t="str">
        <f>IFERROR(VLOOKUP(A318,TERCEROS[],3,FALSE),"")</f>
        <v/>
      </c>
      <c r="C318" s="95"/>
      <c r="D318" s="95"/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103"/>
      <c r="Q318" s="6"/>
    </row>
    <row r="319" spans="1:17" x14ac:dyDescent="0.25">
      <c r="A319" s="99"/>
      <c r="B319" s="95" t="str">
        <f>IFERROR(VLOOKUP(A319,TERCEROS[],3,FALSE),"")</f>
        <v/>
      </c>
      <c r="C319" s="95"/>
      <c r="D319" s="95"/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103"/>
      <c r="Q319" s="6"/>
    </row>
    <row r="320" spans="1:17" x14ac:dyDescent="0.25">
      <c r="A320" s="99"/>
      <c r="B320" s="95" t="str">
        <f>IFERROR(VLOOKUP(A320,TERCEROS[],3,FALSE),"")</f>
        <v/>
      </c>
      <c r="C320" s="95"/>
      <c r="D320" s="95"/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103"/>
      <c r="Q320" s="6"/>
    </row>
    <row r="321" spans="1:17" x14ac:dyDescent="0.25">
      <c r="A321" s="99"/>
      <c r="B321" s="95" t="str">
        <f>IFERROR(VLOOKUP(A321,TERCEROS[],3,FALSE),"")</f>
        <v/>
      </c>
      <c r="C321" s="95"/>
      <c r="D321" s="95"/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103"/>
      <c r="Q321" s="6"/>
    </row>
    <row r="322" spans="1:17" ht="15.75" thickBot="1" x14ac:dyDescent="0.3">
      <c r="A322" s="100"/>
      <c r="B322" s="101" t="str">
        <f>IFERROR(VLOOKUP(A322,TERCEROS[],3,FALSE),"")</f>
        <v/>
      </c>
      <c r="C322" s="101"/>
      <c r="D322" s="101"/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4"/>
      <c r="Q322" s="9"/>
    </row>
  </sheetData>
  <autoFilter ref="A2:Q322"/>
  <mergeCells count="1">
    <mergeCell ref="A1:Q1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S322"/>
  <sheetViews>
    <sheetView showGridLines="0" zoomScale="130" zoomScaleNormal="130" workbookViewId="0">
      <selection activeCell="S6" sqref="S6"/>
    </sheetView>
  </sheetViews>
  <sheetFormatPr baseColWidth="10" defaultRowHeight="15" x14ac:dyDescent="0.25"/>
  <cols>
    <col min="1" max="1" width="12" customWidth="1"/>
    <col min="2" max="2" width="23.85546875" customWidth="1"/>
    <col min="3" max="3" width="12" customWidth="1"/>
    <col min="4" max="4" width="11.85546875" bestFit="1" customWidth="1"/>
    <col min="12" max="12" width="12.28515625" customWidth="1"/>
    <col min="14" max="14" width="11.7109375" customWidth="1"/>
    <col min="15" max="15" width="16.140625" bestFit="1" customWidth="1"/>
    <col min="19" max="19" width="12.85546875" bestFit="1" customWidth="1"/>
  </cols>
  <sheetData>
    <row r="1" spans="1:19" ht="15.75" thickBot="1" x14ac:dyDescent="0.3">
      <c r="A1" s="212" t="s">
        <v>1422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4"/>
    </row>
    <row r="2" spans="1:19" ht="15.75" thickBot="1" x14ac:dyDescent="0.3">
      <c r="A2" s="90" t="s">
        <v>1429</v>
      </c>
      <c r="B2" s="90" t="s">
        <v>6</v>
      </c>
      <c r="C2" s="90" t="s">
        <v>4</v>
      </c>
      <c r="D2" s="91" t="s">
        <v>1421</v>
      </c>
      <c r="E2" s="91" t="s">
        <v>1410</v>
      </c>
      <c r="F2" s="92" t="s">
        <v>1411</v>
      </c>
      <c r="G2" s="92" t="s">
        <v>1425</v>
      </c>
      <c r="H2" s="93" t="s">
        <v>1415</v>
      </c>
      <c r="I2" s="93" t="s">
        <v>1413</v>
      </c>
      <c r="J2" s="93" t="s">
        <v>1414</v>
      </c>
      <c r="K2" s="93" t="s">
        <v>1426</v>
      </c>
      <c r="L2" s="93" t="s">
        <v>1427</v>
      </c>
      <c r="M2" s="94" t="s">
        <v>1417</v>
      </c>
      <c r="N2" s="94" t="s">
        <v>1420</v>
      </c>
      <c r="O2" s="94" t="s">
        <v>1423</v>
      </c>
      <c r="P2" s="94" t="s">
        <v>1418</v>
      </c>
      <c r="Q2" s="94" t="s">
        <v>1407</v>
      </c>
      <c r="R2" s="94" t="s">
        <v>1419</v>
      </c>
      <c r="S2" s="105" t="s">
        <v>1408</v>
      </c>
    </row>
    <row r="3" spans="1:19" ht="15.75" thickBot="1" x14ac:dyDescent="0.3">
      <c r="A3" s="96">
        <v>233595</v>
      </c>
      <c r="B3" s="96" t="s">
        <v>1608</v>
      </c>
      <c r="C3" s="96">
        <v>860563589</v>
      </c>
      <c r="D3" s="97" t="str">
        <f>IFERROR(VLOOKUP(C3,TERCEROS[],3,FALSE),"")</f>
        <v>DIGITAL KOMPRE S.A.</v>
      </c>
      <c r="E3" s="97">
        <v>77512</v>
      </c>
      <c r="F3" s="106">
        <v>1705200</v>
      </c>
      <c r="G3" s="106"/>
      <c r="H3" s="106"/>
      <c r="I3" s="106"/>
      <c r="J3" s="106"/>
      <c r="K3" s="106">
        <f>+F3</f>
        <v>1705200</v>
      </c>
      <c r="L3" s="157">
        <v>41648</v>
      </c>
      <c r="M3" s="157">
        <f>+L3+15</f>
        <v>41663</v>
      </c>
      <c r="N3" s="108"/>
      <c r="O3" s="106"/>
      <c r="P3" s="106">
        <v>1705200</v>
      </c>
      <c r="Q3" s="106"/>
      <c r="R3" s="102"/>
      <c r="S3" s="98"/>
    </row>
    <row r="4" spans="1:19" ht="15.75" thickBot="1" x14ac:dyDescent="0.3">
      <c r="A4" s="96">
        <v>220501</v>
      </c>
      <c r="B4" s="112" t="s">
        <v>1619</v>
      </c>
      <c r="C4" s="112">
        <v>900364287</v>
      </c>
      <c r="D4" s="97" t="str">
        <f>IFERROR(VLOOKUP(C4,TERCEROS[],3,FALSE),"")</f>
        <v>FABRIWEAR LTDA</v>
      </c>
      <c r="E4" s="97" t="s">
        <v>1612</v>
      </c>
      <c r="F4" s="106">
        <v>1000000</v>
      </c>
      <c r="G4" s="106">
        <f>+F4*0.16</f>
        <v>160000</v>
      </c>
      <c r="H4" s="106">
        <f>+F4*2.5/100</f>
        <v>25000</v>
      </c>
      <c r="I4" s="106"/>
      <c r="J4" s="106"/>
      <c r="K4" s="106">
        <f>+F4+G4-H4</f>
        <v>1135000</v>
      </c>
      <c r="L4" s="157">
        <v>41649</v>
      </c>
      <c r="M4" s="157">
        <f>+L4+30</f>
        <v>41679</v>
      </c>
      <c r="N4" s="108"/>
      <c r="O4" s="106"/>
      <c r="P4" s="106">
        <f>+K4</f>
        <v>1135000</v>
      </c>
      <c r="Q4" s="95"/>
      <c r="R4" s="103"/>
      <c r="S4" s="6"/>
    </row>
    <row r="5" spans="1:19" x14ac:dyDescent="0.25">
      <c r="A5" s="99">
        <v>220501</v>
      </c>
      <c r="B5" s="113" t="s">
        <v>1625</v>
      </c>
      <c r="C5" s="113">
        <v>900542357</v>
      </c>
      <c r="D5" s="95" t="str">
        <f>IFERROR(VLOOKUP(C5,TERCEROS[],3,FALSE),"")</f>
        <v>LA CASA DE LA ROPA S.A.S</v>
      </c>
      <c r="E5" s="95">
        <v>66531</v>
      </c>
      <c r="F5" s="95">
        <v>840000</v>
      </c>
      <c r="G5" s="95">
        <f>+F5*16/100</f>
        <v>134400</v>
      </c>
      <c r="H5" s="95">
        <f>+F5*2.5/100</f>
        <v>21000</v>
      </c>
      <c r="I5" s="95"/>
      <c r="J5" s="95"/>
      <c r="K5" s="95">
        <f>+F5+G5-H5</f>
        <v>953400</v>
      </c>
      <c r="L5" s="157">
        <v>41649</v>
      </c>
      <c r="M5" s="159">
        <f>+L5+30</f>
        <v>41679</v>
      </c>
      <c r="N5" s="159">
        <v>41649</v>
      </c>
      <c r="O5" s="95">
        <f>+K5/2</f>
        <v>476700</v>
      </c>
      <c r="P5" s="95">
        <f>+K5-O5</f>
        <v>476700</v>
      </c>
      <c r="Q5" s="95"/>
      <c r="R5" s="103"/>
      <c r="S5" s="6" t="s">
        <v>1626</v>
      </c>
    </row>
    <row r="6" spans="1:19" x14ac:dyDescent="0.25">
      <c r="A6" s="99">
        <v>220501</v>
      </c>
      <c r="B6" s="113" t="s">
        <v>1642</v>
      </c>
      <c r="C6" s="11">
        <v>85365455</v>
      </c>
      <c r="D6" s="95" t="str">
        <f>IFERROR(VLOOKUP(C6,TERCEROS[],3,FALSE),"")</f>
        <v>SOFIA MURILLO</v>
      </c>
      <c r="E6" s="95">
        <v>4253</v>
      </c>
      <c r="F6" s="95">
        <f>210*4650</f>
        <v>976500</v>
      </c>
      <c r="G6" s="95">
        <f>+F6*2.4/100</f>
        <v>23436</v>
      </c>
      <c r="H6" s="95">
        <f>+F6*2.5/100</f>
        <v>24412.5</v>
      </c>
      <c r="I6" s="95">
        <f>+G6</f>
        <v>23436</v>
      </c>
      <c r="J6" s="95">
        <f>+F6*11.04/1000</f>
        <v>10780.56</v>
      </c>
      <c r="K6" s="162">
        <f>+F6-I6-J6-H6+G6</f>
        <v>941306.94</v>
      </c>
      <c r="L6" s="159">
        <v>41651</v>
      </c>
      <c r="M6" s="159">
        <f>+L6+30</f>
        <v>41681</v>
      </c>
      <c r="N6" s="159">
        <f>+L6</f>
        <v>41651</v>
      </c>
      <c r="O6" s="162">
        <f>+K6*30/100</f>
        <v>282392.08199999999</v>
      </c>
      <c r="P6" s="162">
        <f>+K6-O6</f>
        <v>658914.85800000001</v>
      </c>
      <c r="Q6" s="95"/>
      <c r="R6" s="103"/>
      <c r="S6" s="6" t="s">
        <v>1643</v>
      </c>
    </row>
    <row r="7" spans="1:19" x14ac:dyDescent="0.25">
      <c r="A7" s="99"/>
      <c r="B7" s="113"/>
      <c r="C7" s="113"/>
      <c r="D7" s="95" t="str">
        <f>IFERROR(VLOOKUP(C7,TERCEROS[],3,FALSE),"")</f>
        <v/>
      </c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103"/>
      <c r="S7" s="6"/>
    </row>
    <row r="8" spans="1:19" x14ac:dyDescent="0.25">
      <c r="A8" s="99"/>
      <c r="B8" s="113"/>
      <c r="C8" s="113"/>
      <c r="D8" s="95" t="str">
        <f>IFERROR(VLOOKUP(C8,TERCEROS[],3,FALSE),"")</f>
        <v/>
      </c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103"/>
      <c r="S8" s="6"/>
    </row>
    <row r="9" spans="1:19" x14ac:dyDescent="0.25">
      <c r="A9" s="99"/>
      <c r="B9" s="113"/>
      <c r="C9" s="113"/>
      <c r="D9" s="95" t="str">
        <f>IFERROR(VLOOKUP(C9,TERCEROS[],3,FALSE),"")</f>
        <v/>
      </c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103"/>
      <c r="S9" s="6"/>
    </row>
    <row r="10" spans="1:19" x14ac:dyDescent="0.25">
      <c r="A10" s="99"/>
      <c r="B10" s="113"/>
      <c r="C10" s="113"/>
      <c r="D10" s="95" t="str">
        <f>IFERROR(VLOOKUP(C10,TERCEROS[],3,FALSE),"")</f>
        <v/>
      </c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103"/>
      <c r="S10" s="6"/>
    </row>
    <row r="11" spans="1:19" x14ac:dyDescent="0.25">
      <c r="A11" s="99"/>
      <c r="B11" s="113"/>
      <c r="C11" s="113"/>
      <c r="D11" s="95" t="str">
        <f>IFERROR(VLOOKUP(A11,TERCEROS[],3,FALSE),"")</f>
        <v/>
      </c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103"/>
      <c r="S11" s="6"/>
    </row>
    <row r="12" spans="1:19" x14ac:dyDescent="0.25">
      <c r="A12" s="99"/>
      <c r="B12" s="113"/>
      <c r="C12" s="113"/>
      <c r="D12" s="95" t="str">
        <f>IFERROR(VLOOKUP(A12,TERCEROS[],3,FALSE),"")</f>
        <v/>
      </c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103"/>
      <c r="S12" s="6"/>
    </row>
    <row r="13" spans="1:19" x14ac:dyDescent="0.25">
      <c r="A13" s="99"/>
      <c r="B13" s="113"/>
      <c r="C13" s="113"/>
      <c r="D13" s="95" t="str">
        <f>IFERROR(VLOOKUP(A13,TERCEROS[],3,FALSE),"")</f>
        <v/>
      </c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103"/>
      <c r="S13" s="6"/>
    </row>
    <row r="14" spans="1:19" x14ac:dyDescent="0.25">
      <c r="A14" s="99"/>
      <c r="B14" s="113"/>
      <c r="C14" s="113"/>
      <c r="D14" s="95" t="str">
        <f>IFERROR(VLOOKUP(A14,TERCEROS[],3,FALSE),"")</f>
        <v/>
      </c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103"/>
      <c r="S14" s="6"/>
    </row>
    <row r="15" spans="1:19" x14ac:dyDescent="0.25">
      <c r="A15" s="99"/>
      <c r="B15" s="113"/>
      <c r="C15" s="113"/>
      <c r="D15" s="95" t="str">
        <f>IFERROR(VLOOKUP(A15,TERCEROS[],3,FALSE),"")</f>
        <v/>
      </c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103"/>
      <c r="S15" s="6"/>
    </row>
    <row r="16" spans="1:19" x14ac:dyDescent="0.25">
      <c r="A16" s="99"/>
      <c r="B16" s="113"/>
      <c r="C16" s="113"/>
      <c r="D16" s="95" t="str">
        <f>IFERROR(VLOOKUP(A16,TERCEROS[],3,FALSE),"")</f>
        <v/>
      </c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103"/>
      <c r="S16" s="6"/>
    </row>
    <row r="17" spans="1:19" x14ac:dyDescent="0.25">
      <c r="A17" s="99"/>
      <c r="B17" s="113"/>
      <c r="C17" s="113"/>
      <c r="D17" s="95" t="str">
        <f>IFERROR(VLOOKUP(A17,TERCEROS[],3,FALSE),"")</f>
        <v/>
      </c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103"/>
      <c r="S17" s="6"/>
    </row>
    <row r="18" spans="1:19" x14ac:dyDescent="0.25">
      <c r="A18" s="99"/>
      <c r="B18" s="113"/>
      <c r="C18" s="113"/>
      <c r="D18" s="95" t="str">
        <f>IFERROR(VLOOKUP(A18,TERCEROS[],3,FALSE),"")</f>
        <v/>
      </c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103"/>
      <c r="S18" s="6"/>
    </row>
    <row r="19" spans="1:19" x14ac:dyDescent="0.25">
      <c r="A19" s="99"/>
      <c r="B19" s="113"/>
      <c r="C19" s="113"/>
      <c r="D19" s="95" t="str">
        <f>IFERROR(VLOOKUP(A19,TERCEROS[],3,FALSE),"")</f>
        <v/>
      </c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103"/>
      <c r="S19" s="6"/>
    </row>
    <row r="20" spans="1:19" x14ac:dyDescent="0.25">
      <c r="A20" s="99"/>
      <c r="B20" s="113"/>
      <c r="C20" s="113"/>
      <c r="D20" s="95" t="str">
        <f>IFERROR(VLOOKUP(A20,TERCEROS[],3,FALSE),"")</f>
        <v/>
      </c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103"/>
      <c r="S20" s="6"/>
    </row>
    <row r="21" spans="1:19" x14ac:dyDescent="0.25">
      <c r="A21" s="99"/>
      <c r="B21" s="113"/>
      <c r="C21" s="113"/>
      <c r="D21" s="95" t="str">
        <f>IFERROR(VLOOKUP(A21,TERCEROS[],3,FALSE),"")</f>
        <v/>
      </c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103"/>
      <c r="S21" s="6"/>
    </row>
    <row r="22" spans="1:19" x14ac:dyDescent="0.25">
      <c r="A22" s="99"/>
      <c r="B22" s="113"/>
      <c r="C22" s="113"/>
      <c r="D22" s="95" t="str">
        <f>IFERROR(VLOOKUP(A22,TERCEROS[],3,FALSE),"")</f>
        <v/>
      </c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103"/>
      <c r="S22" s="6"/>
    </row>
    <row r="23" spans="1:19" x14ac:dyDescent="0.25">
      <c r="A23" s="99"/>
      <c r="B23" s="113"/>
      <c r="C23" s="113"/>
      <c r="D23" s="95" t="str">
        <f>IFERROR(VLOOKUP(A23,TERCEROS[],3,FALSE),"")</f>
        <v/>
      </c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103"/>
      <c r="S23" s="6"/>
    </row>
    <row r="24" spans="1:19" x14ac:dyDescent="0.25">
      <c r="A24" s="99"/>
      <c r="B24" s="113"/>
      <c r="C24" s="113"/>
      <c r="D24" s="95" t="str">
        <f>IFERROR(VLOOKUP(A24,TERCEROS[],3,FALSE),"")</f>
        <v/>
      </c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103"/>
      <c r="S24" s="6"/>
    </row>
    <row r="25" spans="1:19" x14ac:dyDescent="0.25">
      <c r="A25" s="99"/>
      <c r="B25" s="113"/>
      <c r="C25" s="113"/>
      <c r="D25" s="95" t="str">
        <f>IFERROR(VLOOKUP(A25,TERCEROS[],3,FALSE),"")</f>
        <v/>
      </c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103"/>
      <c r="S25" s="6"/>
    </row>
    <row r="26" spans="1:19" x14ac:dyDescent="0.25">
      <c r="A26" s="99"/>
      <c r="B26" s="113"/>
      <c r="C26" s="113"/>
      <c r="D26" s="95" t="str">
        <f>IFERROR(VLOOKUP(A26,TERCEROS[],3,FALSE),"")</f>
        <v/>
      </c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103"/>
      <c r="S26" s="6"/>
    </row>
    <row r="27" spans="1:19" x14ac:dyDescent="0.25">
      <c r="A27" s="99"/>
      <c r="B27" s="113"/>
      <c r="C27" s="113"/>
      <c r="D27" s="95" t="str">
        <f>IFERROR(VLOOKUP(A27,TERCEROS[],3,FALSE),"")</f>
        <v/>
      </c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103"/>
      <c r="S27" s="6"/>
    </row>
    <row r="28" spans="1:19" x14ac:dyDescent="0.25">
      <c r="A28" s="99"/>
      <c r="B28" s="113"/>
      <c r="C28" s="113"/>
      <c r="D28" s="95" t="str">
        <f>IFERROR(VLOOKUP(A28,TERCEROS[],3,FALSE),"")</f>
        <v/>
      </c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103"/>
      <c r="S28" s="6"/>
    </row>
    <row r="29" spans="1:19" x14ac:dyDescent="0.25">
      <c r="A29" s="99"/>
      <c r="B29" s="113"/>
      <c r="C29" s="113"/>
      <c r="D29" s="95" t="str">
        <f>IFERROR(VLOOKUP(A29,TERCEROS[],3,FALSE),"")</f>
        <v/>
      </c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103"/>
      <c r="S29" s="6"/>
    </row>
    <row r="30" spans="1:19" x14ac:dyDescent="0.25">
      <c r="A30" s="99"/>
      <c r="B30" s="113"/>
      <c r="C30" s="113"/>
      <c r="D30" s="95" t="str">
        <f>IFERROR(VLOOKUP(A30,TERCEROS[],3,FALSE),"")</f>
        <v/>
      </c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103"/>
      <c r="S30" s="6"/>
    </row>
    <row r="31" spans="1:19" x14ac:dyDescent="0.25">
      <c r="A31" s="99"/>
      <c r="B31" s="113"/>
      <c r="C31" s="113"/>
      <c r="D31" s="95" t="str">
        <f>IFERROR(VLOOKUP(A31,TERCEROS[],3,FALSE),"")</f>
        <v/>
      </c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103"/>
      <c r="S31" s="6"/>
    </row>
    <row r="32" spans="1:19" x14ac:dyDescent="0.25">
      <c r="A32" s="99"/>
      <c r="B32" s="113"/>
      <c r="C32" s="113"/>
      <c r="D32" s="95" t="str">
        <f>IFERROR(VLOOKUP(A32,TERCEROS[],3,FALSE),"")</f>
        <v/>
      </c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103"/>
      <c r="S32" s="6"/>
    </row>
    <row r="33" spans="1:19" x14ac:dyDescent="0.25">
      <c r="A33" s="99"/>
      <c r="B33" s="113"/>
      <c r="C33" s="113"/>
      <c r="D33" s="95" t="str">
        <f>IFERROR(VLOOKUP(A33,TERCEROS[],3,FALSE),"")</f>
        <v/>
      </c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103"/>
      <c r="S33" s="6"/>
    </row>
    <row r="34" spans="1:19" x14ac:dyDescent="0.25">
      <c r="A34" s="99"/>
      <c r="B34" s="113"/>
      <c r="C34" s="113"/>
      <c r="D34" s="95" t="str">
        <f>IFERROR(VLOOKUP(A34,TERCEROS[],3,FALSE),"")</f>
        <v/>
      </c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103"/>
      <c r="S34" s="6"/>
    </row>
    <row r="35" spans="1:19" x14ac:dyDescent="0.25">
      <c r="A35" s="99"/>
      <c r="B35" s="113"/>
      <c r="C35" s="113"/>
      <c r="D35" s="95" t="str">
        <f>IFERROR(VLOOKUP(A35,TERCEROS[],3,FALSE),"")</f>
        <v/>
      </c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103"/>
      <c r="S35" s="6"/>
    </row>
    <row r="36" spans="1:19" x14ac:dyDescent="0.25">
      <c r="A36" s="99"/>
      <c r="B36" s="113"/>
      <c r="C36" s="113"/>
      <c r="D36" s="95" t="str">
        <f>IFERROR(VLOOKUP(A36,TERCEROS[],3,FALSE),"")</f>
        <v/>
      </c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103"/>
      <c r="S36" s="6"/>
    </row>
    <row r="37" spans="1:19" x14ac:dyDescent="0.25">
      <c r="A37" s="99"/>
      <c r="B37" s="113"/>
      <c r="C37" s="113"/>
      <c r="D37" s="95" t="str">
        <f>IFERROR(VLOOKUP(A37,TERCEROS[],3,FALSE),"")</f>
        <v/>
      </c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103"/>
      <c r="S37" s="6"/>
    </row>
    <row r="38" spans="1:19" x14ac:dyDescent="0.25">
      <c r="A38" s="99"/>
      <c r="B38" s="113"/>
      <c r="C38" s="113"/>
      <c r="D38" s="95" t="str">
        <f>IFERROR(VLOOKUP(A38,TERCEROS[],3,FALSE),"")</f>
        <v/>
      </c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103"/>
      <c r="S38" s="6"/>
    </row>
    <row r="39" spans="1:19" x14ac:dyDescent="0.25">
      <c r="A39" s="99"/>
      <c r="B39" s="113"/>
      <c r="C39" s="113"/>
      <c r="D39" s="95" t="str">
        <f>IFERROR(VLOOKUP(A39,TERCEROS[],3,FALSE),"")</f>
        <v/>
      </c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103"/>
      <c r="S39" s="6"/>
    </row>
    <row r="40" spans="1:19" x14ac:dyDescent="0.25">
      <c r="A40" s="99"/>
      <c r="B40" s="113"/>
      <c r="C40" s="113"/>
      <c r="D40" s="95" t="str">
        <f>IFERROR(VLOOKUP(A40,TERCEROS[],3,FALSE),"")</f>
        <v/>
      </c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103"/>
      <c r="S40" s="6"/>
    </row>
    <row r="41" spans="1:19" x14ac:dyDescent="0.25">
      <c r="A41" s="99"/>
      <c r="B41" s="113"/>
      <c r="C41" s="113"/>
      <c r="D41" s="95" t="str">
        <f>IFERROR(VLOOKUP(A41,TERCEROS[],3,FALSE),"")</f>
        <v/>
      </c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103"/>
      <c r="S41" s="6"/>
    </row>
    <row r="42" spans="1:19" x14ac:dyDescent="0.25">
      <c r="A42" s="99"/>
      <c r="B42" s="113"/>
      <c r="C42" s="113"/>
      <c r="D42" s="95" t="str">
        <f>IFERROR(VLOOKUP(A42,TERCEROS[],3,FALSE),"")</f>
        <v/>
      </c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103"/>
      <c r="S42" s="6"/>
    </row>
    <row r="43" spans="1:19" x14ac:dyDescent="0.25">
      <c r="A43" s="99"/>
      <c r="B43" s="113"/>
      <c r="C43" s="113"/>
      <c r="D43" s="95" t="str">
        <f>IFERROR(VLOOKUP(A43,TERCEROS[],3,FALSE),"")</f>
        <v/>
      </c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103"/>
      <c r="S43" s="6"/>
    </row>
    <row r="44" spans="1:19" x14ac:dyDescent="0.25">
      <c r="A44" s="99"/>
      <c r="B44" s="113"/>
      <c r="C44" s="113"/>
      <c r="D44" s="95" t="str">
        <f>IFERROR(VLOOKUP(A44,TERCEROS[],3,FALSE),"")</f>
        <v/>
      </c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103"/>
      <c r="S44" s="6"/>
    </row>
    <row r="45" spans="1:19" x14ac:dyDescent="0.25">
      <c r="A45" s="99"/>
      <c r="B45" s="113"/>
      <c r="C45" s="113"/>
      <c r="D45" s="95" t="str">
        <f>IFERROR(VLOOKUP(A45,TERCEROS[],3,FALSE),"")</f>
        <v/>
      </c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103"/>
      <c r="S45" s="6"/>
    </row>
    <row r="46" spans="1:19" x14ac:dyDescent="0.25">
      <c r="A46" s="99"/>
      <c r="B46" s="113"/>
      <c r="C46" s="113"/>
      <c r="D46" s="95" t="str">
        <f>IFERROR(VLOOKUP(A46,TERCEROS[],3,FALSE),"")</f>
        <v/>
      </c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103"/>
      <c r="S46" s="6"/>
    </row>
    <row r="47" spans="1:19" x14ac:dyDescent="0.25">
      <c r="A47" s="99"/>
      <c r="B47" s="113"/>
      <c r="C47" s="113"/>
      <c r="D47" s="95" t="str">
        <f>IFERROR(VLOOKUP(A47,TERCEROS[],3,FALSE),"")</f>
        <v/>
      </c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103"/>
      <c r="S47" s="6"/>
    </row>
    <row r="48" spans="1:19" x14ac:dyDescent="0.25">
      <c r="A48" s="99"/>
      <c r="B48" s="113"/>
      <c r="C48" s="113"/>
      <c r="D48" s="95" t="str">
        <f>IFERROR(VLOOKUP(A48,TERCEROS[],3,FALSE),"")</f>
        <v/>
      </c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103"/>
      <c r="S48" s="6"/>
    </row>
    <row r="49" spans="1:19" x14ac:dyDescent="0.25">
      <c r="A49" s="99"/>
      <c r="B49" s="113"/>
      <c r="C49" s="113"/>
      <c r="D49" s="95" t="str">
        <f>IFERROR(VLOOKUP(A49,TERCEROS[],3,FALSE),"")</f>
        <v/>
      </c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103"/>
      <c r="S49" s="6"/>
    </row>
    <row r="50" spans="1:19" x14ac:dyDescent="0.25">
      <c r="A50" s="99"/>
      <c r="B50" s="113"/>
      <c r="C50" s="113"/>
      <c r="D50" s="95" t="str">
        <f>IFERROR(VLOOKUP(A50,TERCEROS[],3,FALSE),"")</f>
        <v/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103"/>
      <c r="S50" s="6"/>
    </row>
    <row r="51" spans="1:19" x14ac:dyDescent="0.25">
      <c r="A51" s="99"/>
      <c r="B51" s="113"/>
      <c r="C51" s="113"/>
      <c r="D51" s="95" t="str">
        <f>IFERROR(VLOOKUP(A51,TERCEROS[],3,FALSE),"")</f>
        <v/>
      </c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103"/>
      <c r="S51" s="6"/>
    </row>
    <row r="52" spans="1:19" x14ac:dyDescent="0.25">
      <c r="A52" s="99"/>
      <c r="B52" s="113"/>
      <c r="C52" s="113"/>
      <c r="D52" s="95" t="str">
        <f>IFERROR(VLOOKUP(A52,TERCEROS[],3,FALSE),"")</f>
        <v/>
      </c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103"/>
      <c r="S52" s="6"/>
    </row>
    <row r="53" spans="1:19" x14ac:dyDescent="0.25">
      <c r="A53" s="99"/>
      <c r="B53" s="113"/>
      <c r="C53" s="113"/>
      <c r="D53" s="95" t="str">
        <f>IFERROR(VLOOKUP(A53,TERCEROS[],3,FALSE),"")</f>
        <v/>
      </c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103"/>
      <c r="S53" s="6"/>
    </row>
    <row r="54" spans="1:19" x14ac:dyDescent="0.25">
      <c r="A54" s="99"/>
      <c r="B54" s="113"/>
      <c r="C54" s="113"/>
      <c r="D54" s="95" t="str">
        <f>IFERROR(VLOOKUP(A54,TERCEROS[],3,FALSE),"")</f>
        <v/>
      </c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103"/>
      <c r="S54" s="6"/>
    </row>
    <row r="55" spans="1:19" x14ac:dyDescent="0.25">
      <c r="A55" s="99"/>
      <c r="B55" s="113"/>
      <c r="C55" s="113"/>
      <c r="D55" s="95" t="str">
        <f>IFERROR(VLOOKUP(A55,TERCEROS[],3,FALSE),"")</f>
        <v/>
      </c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103"/>
      <c r="S55" s="6"/>
    </row>
    <row r="56" spans="1:19" x14ac:dyDescent="0.25">
      <c r="A56" s="99"/>
      <c r="B56" s="113"/>
      <c r="C56" s="113"/>
      <c r="D56" s="95" t="str">
        <f>IFERROR(VLOOKUP(A56,TERCEROS[],3,FALSE),"")</f>
        <v/>
      </c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103"/>
      <c r="S56" s="6"/>
    </row>
    <row r="57" spans="1:19" x14ac:dyDescent="0.25">
      <c r="A57" s="99"/>
      <c r="B57" s="113"/>
      <c r="C57" s="113"/>
      <c r="D57" s="95" t="str">
        <f>IFERROR(VLOOKUP(A57,TERCEROS[],3,FALSE),"")</f>
        <v/>
      </c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103"/>
      <c r="S57" s="6"/>
    </row>
    <row r="58" spans="1:19" x14ac:dyDescent="0.25">
      <c r="A58" s="99"/>
      <c r="B58" s="113"/>
      <c r="C58" s="113"/>
      <c r="D58" s="95" t="str">
        <f>IFERROR(VLOOKUP(A58,TERCEROS[],3,FALSE),"")</f>
        <v/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103"/>
      <c r="S58" s="6"/>
    </row>
    <row r="59" spans="1:19" x14ac:dyDescent="0.25">
      <c r="A59" s="99"/>
      <c r="B59" s="113"/>
      <c r="C59" s="113"/>
      <c r="D59" s="95" t="str">
        <f>IFERROR(VLOOKUP(A59,TERCEROS[],3,FALSE),"")</f>
        <v/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103"/>
      <c r="S59" s="6"/>
    </row>
    <row r="60" spans="1:19" x14ac:dyDescent="0.25">
      <c r="A60" s="99"/>
      <c r="B60" s="113"/>
      <c r="C60" s="113"/>
      <c r="D60" s="95" t="str">
        <f>IFERROR(VLOOKUP(A60,TERCEROS[],3,FALSE),"")</f>
        <v/>
      </c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103"/>
      <c r="S60" s="6"/>
    </row>
    <row r="61" spans="1:19" x14ac:dyDescent="0.25">
      <c r="A61" s="99"/>
      <c r="B61" s="113"/>
      <c r="C61" s="113"/>
      <c r="D61" s="95" t="str">
        <f>IFERROR(VLOOKUP(A61,TERCEROS[],3,FALSE),"")</f>
        <v/>
      </c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103"/>
      <c r="S61" s="6"/>
    </row>
    <row r="62" spans="1:19" x14ac:dyDescent="0.25">
      <c r="A62" s="99"/>
      <c r="B62" s="113"/>
      <c r="C62" s="113"/>
      <c r="D62" s="95" t="str">
        <f>IFERROR(VLOOKUP(A62,TERCEROS[],3,FALSE),"")</f>
        <v/>
      </c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103"/>
      <c r="S62" s="6"/>
    </row>
    <row r="63" spans="1:19" x14ac:dyDescent="0.25">
      <c r="A63" s="99"/>
      <c r="B63" s="113"/>
      <c r="C63" s="113"/>
      <c r="D63" s="95" t="str">
        <f>IFERROR(VLOOKUP(A63,TERCEROS[],3,FALSE),"")</f>
        <v/>
      </c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103"/>
      <c r="S63" s="6"/>
    </row>
    <row r="64" spans="1:19" x14ac:dyDescent="0.25">
      <c r="A64" s="99"/>
      <c r="B64" s="113"/>
      <c r="C64" s="113"/>
      <c r="D64" s="95" t="str">
        <f>IFERROR(VLOOKUP(A64,TERCEROS[],3,FALSE),"")</f>
        <v/>
      </c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103"/>
      <c r="S64" s="6"/>
    </row>
    <row r="65" spans="1:19" x14ac:dyDescent="0.25">
      <c r="A65" s="99"/>
      <c r="B65" s="113"/>
      <c r="C65" s="113"/>
      <c r="D65" s="95" t="str">
        <f>IFERROR(VLOOKUP(A65,TERCEROS[],3,FALSE),"")</f>
        <v/>
      </c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103"/>
      <c r="S65" s="6"/>
    </row>
    <row r="66" spans="1:19" x14ac:dyDescent="0.25">
      <c r="A66" s="99"/>
      <c r="B66" s="113"/>
      <c r="C66" s="113"/>
      <c r="D66" s="95" t="str">
        <f>IFERROR(VLOOKUP(A66,TERCEROS[],3,FALSE),"")</f>
        <v/>
      </c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103"/>
      <c r="S66" s="6"/>
    </row>
    <row r="67" spans="1:19" x14ac:dyDescent="0.25">
      <c r="A67" s="99"/>
      <c r="B67" s="113"/>
      <c r="C67" s="113"/>
      <c r="D67" s="95" t="str">
        <f>IFERROR(VLOOKUP(A67,TERCEROS[],3,FALSE),"")</f>
        <v/>
      </c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103"/>
      <c r="S67" s="6"/>
    </row>
    <row r="68" spans="1:19" x14ac:dyDescent="0.25">
      <c r="A68" s="99"/>
      <c r="B68" s="113"/>
      <c r="C68" s="113"/>
      <c r="D68" s="95" t="str">
        <f>IFERROR(VLOOKUP(A68,TERCEROS[],3,FALSE),"")</f>
        <v/>
      </c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103"/>
      <c r="S68" s="6"/>
    </row>
    <row r="69" spans="1:19" x14ac:dyDescent="0.25">
      <c r="A69" s="99"/>
      <c r="B69" s="113"/>
      <c r="C69" s="113"/>
      <c r="D69" s="95" t="str">
        <f>IFERROR(VLOOKUP(A69,TERCEROS[],3,FALSE),"")</f>
        <v/>
      </c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103"/>
      <c r="S69" s="6"/>
    </row>
    <row r="70" spans="1:19" x14ac:dyDescent="0.25">
      <c r="A70" s="99"/>
      <c r="B70" s="113"/>
      <c r="C70" s="113"/>
      <c r="D70" s="95" t="str">
        <f>IFERROR(VLOOKUP(A70,TERCEROS[],3,FALSE),"")</f>
        <v/>
      </c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103"/>
      <c r="S70" s="6"/>
    </row>
    <row r="71" spans="1:19" x14ac:dyDescent="0.25">
      <c r="A71" s="99"/>
      <c r="B71" s="113"/>
      <c r="C71" s="113"/>
      <c r="D71" s="95" t="str">
        <f>IFERROR(VLOOKUP(A71,TERCEROS[],3,FALSE),"")</f>
        <v/>
      </c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103"/>
      <c r="S71" s="6"/>
    </row>
    <row r="72" spans="1:19" x14ac:dyDescent="0.25">
      <c r="A72" s="99"/>
      <c r="B72" s="113"/>
      <c r="C72" s="113"/>
      <c r="D72" s="95" t="str">
        <f>IFERROR(VLOOKUP(A72,TERCEROS[],3,FALSE),"")</f>
        <v/>
      </c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103"/>
      <c r="S72" s="6"/>
    </row>
    <row r="73" spans="1:19" x14ac:dyDescent="0.25">
      <c r="A73" s="99"/>
      <c r="B73" s="113"/>
      <c r="C73" s="113"/>
      <c r="D73" s="95" t="str">
        <f>IFERROR(VLOOKUP(A73,TERCEROS[],3,FALSE),"")</f>
        <v/>
      </c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103"/>
      <c r="S73" s="6"/>
    </row>
    <row r="74" spans="1:19" x14ac:dyDescent="0.25">
      <c r="A74" s="99"/>
      <c r="B74" s="113"/>
      <c r="C74" s="113"/>
      <c r="D74" s="95" t="str">
        <f>IFERROR(VLOOKUP(A74,TERCEROS[],3,FALSE),"")</f>
        <v/>
      </c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103"/>
      <c r="S74" s="6"/>
    </row>
    <row r="75" spans="1:19" x14ac:dyDescent="0.25">
      <c r="A75" s="99"/>
      <c r="B75" s="113"/>
      <c r="C75" s="113"/>
      <c r="D75" s="95" t="str">
        <f>IFERROR(VLOOKUP(A75,TERCEROS[],3,FALSE),"")</f>
        <v/>
      </c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103"/>
      <c r="S75" s="6"/>
    </row>
    <row r="76" spans="1:19" x14ac:dyDescent="0.25">
      <c r="A76" s="99"/>
      <c r="B76" s="113"/>
      <c r="C76" s="113"/>
      <c r="D76" s="95" t="str">
        <f>IFERROR(VLOOKUP(A76,TERCEROS[],3,FALSE),"")</f>
        <v/>
      </c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103"/>
      <c r="S76" s="6"/>
    </row>
    <row r="77" spans="1:19" x14ac:dyDescent="0.25">
      <c r="A77" s="99"/>
      <c r="B77" s="113"/>
      <c r="C77" s="113"/>
      <c r="D77" s="95" t="str">
        <f>IFERROR(VLOOKUP(A77,TERCEROS[],3,FALSE),"")</f>
        <v/>
      </c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103"/>
      <c r="S77" s="6"/>
    </row>
    <row r="78" spans="1:19" x14ac:dyDescent="0.25">
      <c r="A78" s="99"/>
      <c r="B78" s="113"/>
      <c r="C78" s="113"/>
      <c r="D78" s="95" t="str">
        <f>IFERROR(VLOOKUP(A78,TERCEROS[],3,FALSE),"")</f>
        <v/>
      </c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103"/>
      <c r="S78" s="6"/>
    </row>
    <row r="79" spans="1:19" x14ac:dyDescent="0.25">
      <c r="A79" s="99"/>
      <c r="B79" s="113"/>
      <c r="C79" s="113"/>
      <c r="D79" s="95" t="str">
        <f>IFERROR(VLOOKUP(A79,TERCEROS[],3,FALSE),"")</f>
        <v/>
      </c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103"/>
      <c r="S79" s="6"/>
    </row>
    <row r="80" spans="1:19" x14ac:dyDescent="0.25">
      <c r="A80" s="99"/>
      <c r="B80" s="113"/>
      <c r="C80" s="113"/>
      <c r="D80" s="95" t="str">
        <f>IFERROR(VLOOKUP(A80,TERCEROS[],3,FALSE),"")</f>
        <v/>
      </c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103"/>
      <c r="S80" s="6"/>
    </row>
    <row r="81" spans="1:19" x14ac:dyDescent="0.25">
      <c r="A81" s="99"/>
      <c r="B81" s="113"/>
      <c r="C81" s="113"/>
      <c r="D81" s="95" t="str">
        <f>IFERROR(VLOOKUP(A81,TERCEROS[],3,FALSE),"")</f>
        <v/>
      </c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103"/>
      <c r="S81" s="6"/>
    </row>
    <row r="82" spans="1:19" x14ac:dyDescent="0.25">
      <c r="A82" s="99"/>
      <c r="B82" s="113"/>
      <c r="C82" s="113"/>
      <c r="D82" s="95" t="str">
        <f>IFERROR(VLOOKUP(A82,TERCEROS[],3,FALSE),"")</f>
        <v/>
      </c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103"/>
      <c r="S82" s="6"/>
    </row>
    <row r="83" spans="1:19" x14ac:dyDescent="0.25">
      <c r="A83" s="99"/>
      <c r="B83" s="113"/>
      <c r="C83" s="113"/>
      <c r="D83" s="95" t="str">
        <f>IFERROR(VLOOKUP(A83,TERCEROS[],3,FALSE),"")</f>
        <v/>
      </c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103"/>
      <c r="S83" s="6"/>
    </row>
    <row r="84" spans="1:19" x14ac:dyDescent="0.25">
      <c r="A84" s="99"/>
      <c r="B84" s="113"/>
      <c r="C84" s="113"/>
      <c r="D84" s="95" t="str">
        <f>IFERROR(VLOOKUP(A84,TERCEROS[],3,FALSE),"")</f>
        <v/>
      </c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103"/>
      <c r="S84" s="6"/>
    </row>
    <row r="85" spans="1:19" x14ac:dyDescent="0.25">
      <c r="A85" s="99"/>
      <c r="B85" s="113"/>
      <c r="C85" s="113"/>
      <c r="D85" s="95" t="str">
        <f>IFERROR(VLOOKUP(A85,TERCEROS[],3,FALSE),"")</f>
        <v/>
      </c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103"/>
      <c r="S85" s="6"/>
    </row>
    <row r="86" spans="1:19" x14ac:dyDescent="0.25">
      <c r="A86" s="99"/>
      <c r="B86" s="113"/>
      <c r="C86" s="113"/>
      <c r="D86" s="95" t="str">
        <f>IFERROR(VLOOKUP(A86,TERCEROS[],3,FALSE),"")</f>
        <v/>
      </c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103"/>
      <c r="S86" s="6"/>
    </row>
    <row r="87" spans="1:19" x14ac:dyDescent="0.25">
      <c r="A87" s="99"/>
      <c r="B87" s="113"/>
      <c r="C87" s="113"/>
      <c r="D87" s="95" t="str">
        <f>IFERROR(VLOOKUP(A87,TERCEROS[],3,FALSE),"")</f>
        <v/>
      </c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103"/>
      <c r="S87" s="6"/>
    </row>
    <row r="88" spans="1:19" x14ac:dyDescent="0.25">
      <c r="A88" s="99"/>
      <c r="B88" s="113"/>
      <c r="C88" s="113"/>
      <c r="D88" s="95" t="str">
        <f>IFERROR(VLOOKUP(A88,TERCEROS[],3,FALSE),"")</f>
        <v/>
      </c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103"/>
      <c r="S88" s="6"/>
    </row>
    <row r="89" spans="1:19" x14ac:dyDescent="0.25">
      <c r="A89" s="99"/>
      <c r="B89" s="113"/>
      <c r="C89" s="113"/>
      <c r="D89" s="95" t="str">
        <f>IFERROR(VLOOKUP(A89,TERCEROS[],3,FALSE),"")</f>
        <v/>
      </c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103"/>
      <c r="S89" s="6"/>
    </row>
    <row r="90" spans="1:19" x14ac:dyDescent="0.25">
      <c r="A90" s="99"/>
      <c r="B90" s="113"/>
      <c r="C90" s="113"/>
      <c r="D90" s="95" t="str">
        <f>IFERROR(VLOOKUP(A90,TERCEROS[],3,FALSE),"")</f>
        <v/>
      </c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103"/>
      <c r="S90" s="6"/>
    </row>
    <row r="91" spans="1:19" x14ac:dyDescent="0.25">
      <c r="A91" s="99"/>
      <c r="B91" s="113"/>
      <c r="C91" s="113"/>
      <c r="D91" s="95" t="str">
        <f>IFERROR(VLOOKUP(A91,TERCEROS[],3,FALSE),"")</f>
        <v/>
      </c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103"/>
      <c r="S91" s="6"/>
    </row>
    <row r="92" spans="1:19" x14ac:dyDescent="0.25">
      <c r="A92" s="99"/>
      <c r="B92" s="113"/>
      <c r="C92" s="113"/>
      <c r="D92" s="95" t="str">
        <f>IFERROR(VLOOKUP(A92,TERCEROS[],3,FALSE),"")</f>
        <v/>
      </c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103"/>
      <c r="S92" s="6"/>
    </row>
    <row r="93" spans="1:19" x14ac:dyDescent="0.25">
      <c r="A93" s="99"/>
      <c r="B93" s="113"/>
      <c r="C93" s="113"/>
      <c r="D93" s="95" t="str">
        <f>IFERROR(VLOOKUP(A93,TERCEROS[],3,FALSE),"")</f>
        <v/>
      </c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103"/>
      <c r="S93" s="6"/>
    </row>
    <row r="94" spans="1:19" x14ac:dyDescent="0.25">
      <c r="A94" s="99"/>
      <c r="B94" s="113"/>
      <c r="C94" s="113"/>
      <c r="D94" s="95" t="str">
        <f>IFERROR(VLOOKUP(A94,TERCEROS[],3,FALSE),"")</f>
        <v/>
      </c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103"/>
      <c r="S94" s="6"/>
    </row>
    <row r="95" spans="1:19" x14ac:dyDescent="0.25">
      <c r="A95" s="99"/>
      <c r="B95" s="113"/>
      <c r="C95" s="113"/>
      <c r="D95" s="95" t="str">
        <f>IFERROR(VLOOKUP(A95,TERCEROS[],3,FALSE),"")</f>
        <v/>
      </c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103"/>
      <c r="S95" s="6"/>
    </row>
    <row r="96" spans="1:19" x14ac:dyDescent="0.25">
      <c r="A96" s="99"/>
      <c r="B96" s="113"/>
      <c r="C96" s="113"/>
      <c r="D96" s="95" t="str">
        <f>IFERROR(VLOOKUP(A96,TERCEROS[],3,FALSE),"")</f>
        <v/>
      </c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103"/>
      <c r="S96" s="6"/>
    </row>
    <row r="97" spans="1:19" x14ac:dyDescent="0.25">
      <c r="A97" s="99"/>
      <c r="B97" s="113"/>
      <c r="C97" s="113"/>
      <c r="D97" s="95" t="str">
        <f>IFERROR(VLOOKUP(A97,TERCEROS[],3,FALSE),"")</f>
        <v/>
      </c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103"/>
      <c r="S97" s="6"/>
    </row>
    <row r="98" spans="1:19" x14ac:dyDescent="0.25">
      <c r="A98" s="99"/>
      <c r="B98" s="113"/>
      <c r="C98" s="113"/>
      <c r="D98" s="95" t="str">
        <f>IFERROR(VLOOKUP(A98,TERCEROS[],3,FALSE),"")</f>
        <v/>
      </c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103"/>
      <c r="S98" s="6"/>
    </row>
    <row r="99" spans="1:19" x14ac:dyDescent="0.25">
      <c r="A99" s="99"/>
      <c r="B99" s="113"/>
      <c r="C99" s="113"/>
      <c r="D99" s="95" t="str">
        <f>IFERROR(VLOOKUP(A99,TERCEROS[],3,FALSE),"")</f>
        <v/>
      </c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103"/>
      <c r="S99" s="6"/>
    </row>
    <row r="100" spans="1:19" x14ac:dyDescent="0.25">
      <c r="A100" s="99"/>
      <c r="B100" s="113"/>
      <c r="C100" s="113"/>
      <c r="D100" s="95" t="str">
        <f>IFERROR(VLOOKUP(A100,TERCEROS[],3,FALSE),"")</f>
        <v/>
      </c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103"/>
      <c r="S100" s="6"/>
    </row>
    <row r="101" spans="1:19" x14ac:dyDescent="0.25">
      <c r="A101" s="99"/>
      <c r="B101" s="113"/>
      <c r="C101" s="113"/>
      <c r="D101" s="95" t="str">
        <f>IFERROR(VLOOKUP(A101,TERCEROS[],3,FALSE),"")</f>
        <v/>
      </c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103"/>
      <c r="S101" s="6"/>
    </row>
    <row r="102" spans="1:19" x14ac:dyDescent="0.25">
      <c r="A102" s="99"/>
      <c r="B102" s="113"/>
      <c r="C102" s="113"/>
      <c r="D102" s="95" t="str">
        <f>IFERROR(VLOOKUP(A102,TERCEROS[],3,FALSE),"")</f>
        <v/>
      </c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103"/>
      <c r="S102" s="6"/>
    </row>
    <row r="103" spans="1:19" x14ac:dyDescent="0.25">
      <c r="A103" s="99"/>
      <c r="B103" s="113"/>
      <c r="C103" s="113"/>
      <c r="D103" s="95" t="str">
        <f>IFERROR(VLOOKUP(A103,TERCEROS[],3,FALSE),"")</f>
        <v/>
      </c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103"/>
      <c r="S103" s="6"/>
    </row>
    <row r="104" spans="1:19" x14ac:dyDescent="0.25">
      <c r="A104" s="99"/>
      <c r="B104" s="113"/>
      <c r="C104" s="113"/>
      <c r="D104" s="95" t="str">
        <f>IFERROR(VLOOKUP(A104,TERCEROS[],3,FALSE),"")</f>
        <v/>
      </c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103"/>
      <c r="S104" s="6"/>
    </row>
    <row r="105" spans="1:19" x14ac:dyDescent="0.25">
      <c r="A105" s="99"/>
      <c r="B105" s="113"/>
      <c r="C105" s="113"/>
      <c r="D105" s="95" t="str">
        <f>IFERROR(VLOOKUP(A105,TERCEROS[],3,FALSE),"")</f>
        <v/>
      </c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103"/>
      <c r="S105" s="6"/>
    </row>
    <row r="106" spans="1:19" x14ac:dyDescent="0.25">
      <c r="A106" s="99"/>
      <c r="B106" s="113"/>
      <c r="C106" s="113"/>
      <c r="D106" s="95" t="str">
        <f>IFERROR(VLOOKUP(A106,TERCEROS[],3,FALSE),"")</f>
        <v/>
      </c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103"/>
      <c r="S106" s="6"/>
    </row>
    <row r="107" spans="1:19" x14ac:dyDescent="0.25">
      <c r="A107" s="99"/>
      <c r="B107" s="113"/>
      <c r="C107" s="113"/>
      <c r="D107" s="95" t="str">
        <f>IFERROR(VLOOKUP(A107,TERCEROS[],3,FALSE),"")</f>
        <v/>
      </c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103"/>
      <c r="S107" s="6"/>
    </row>
    <row r="108" spans="1:19" x14ac:dyDescent="0.25">
      <c r="A108" s="99"/>
      <c r="B108" s="113"/>
      <c r="C108" s="113"/>
      <c r="D108" s="95" t="str">
        <f>IFERROR(VLOOKUP(A108,TERCEROS[],3,FALSE),"")</f>
        <v/>
      </c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103"/>
      <c r="S108" s="6"/>
    </row>
    <row r="109" spans="1:19" x14ac:dyDescent="0.25">
      <c r="A109" s="99"/>
      <c r="B109" s="113"/>
      <c r="C109" s="113"/>
      <c r="D109" s="95" t="str">
        <f>IFERROR(VLOOKUP(A109,TERCEROS[],3,FALSE),"")</f>
        <v/>
      </c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103"/>
      <c r="S109" s="6"/>
    </row>
    <row r="110" spans="1:19" x14ac:dyDescent="0.25">
      <c r="A110" s="99"/>
      <c r="B110" s="113"/>
      <c r="C110" s="113"/>
      <c r="D110" s="95" t="str">
        <f>IFERROR(VLOOKUP(A110,TERCEROS[],3,FALSE),"")</f>
        <v/>
      </c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103"/>
      <c r="S110" s="6"/>
    </row>
    <row r="111" spans="1:19" x14ac:dyDescent="0.25">
      <c r="A111" s="99"/>
      <c r="B111" s="113"/>
      <c r="C111" s="113"/>
      <c r="D111" s="95" t="str">
        <f>IFERROR(VLOOKUP(A111,TERCEROS[],3,FALSE),"")</f>
        <v/>
      </c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103"/>
      <c r="S111" s="6"/>
    </row>
    <row r="112" spans="1:19" x14ac:dyDescent="0.25">
      <c r="A112" s="99"/>
      <c r="B112" s="113"/>
      <c r="C112" s="113"/>
      <c r="D112" s="95" t="str">
        <f>IFERROR(VLOOKUP(A112,TERCEROS[],3,FALSE),"")</f>
        <v/>
      </c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103"/>
      <c r="S112" s="6"/>
    </row>
    <row r="113" spans="1:19" x14ac:dyDescent="0.25">
      <c r="A113" s="99"/>
      <c r="B113" s="113"/>
      <c r="C113" s="113"/>
      <c r="D113" s="95" t="str">
        <f>IFERROR(VLOOKUP(A113,TERCEROS[],3,FALSE),"")</f>
        <v/>
      </c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103"/>
      <c r="S113" s="6"/>
    </row>
    <row r="114" spans="1:19" x14ac:dyDescent="0.25">
      <c r="A114" s="99"/>
      <c r="B114" s="113"/>
      <c r="C114" s="113"/>
      <c r="D114" s="95" t="str">
        <f>IFERROR(VLOOKUP(A114,TERCEROS[],3,FALSE),"")</f>
        <v/>
      </c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103"/>
      <c r="S114" s="6"/>
    </row>
    <row r="115" spans="1:19" x14ac:dyDescent="0.25">
      <c r="A115" s="99"/>
      <c r="B115" s="113"/>
      <c r="C115" s="113"/>
      <c r="D115" s="95" t="str">
        <f>IFERROR(VLOOKUP(A115,TERCEROS[],3,FALSE),"")</f>
        <v/>
      </c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103"/>
      <c r="S115" s="6"/>
    </row>
    <row r="116" spans="1:19" x14ac:dyDescent="0.25">
      <c r="A116" s="99"/>
      <c r="B116" s="113"/>
      <c r="C116" s="113"/>
      <c r="D116" s="95" t="str">
        <f>IFERROR(VLOOKUP(A116,TERCEROS[],3,FALSE),"")</f>
        <v/>
      </c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103"/>
      <c r="S116" s="6"/>
    </row>
    <row r="117" spans="1:19" x14ac:dyDescent="0.25">
      <c r="A117" s="99"/>
      <c r="B117" s="113"/>
      <c r="C117" s="113"/>
      <c r="D117" s="95" t="str">
        <f>IFERROR(VLOOKUP(A117,TERCEROS[],3,FALSE),"")</f>
        <v/>
      </c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103"/>
      <c r="S117" s="6"/>
    </row>
    <row r="118" spans="1:19" x14ac:dyDescent="0.25">
      <c r="A118" s="99"/>
      <c r="B118" s="113"/>
      <c r="C118" s="113"/>
      <c r="D118" s="95" t="str">
        <f>IFERROR(VLOOKUP(A118,TERCEROS[],3,FALSE),"")</f>
        <v/>
      </c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103"/>
      <c r="S118" s="6"/>
    </row>
    <row r="119" spans="1:19" x14ac:dyDescent="0.25">
      <c r="A119" s="99"/>
      <c r="B119" s="113"/>
      <c r="C119" s="113"/>
      <c r="D119" s="95" t="str">
        <f>IFERROR(VLOOKUP(A119,TERCEROS[],3,FALSE),"")</f>
        <v/>
      </c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103"/>
      <c r="S119" s="6"/>
    </row>
    <row r="120" spans="1:19" x14ac:dyDescent="0.25">
      <c r="A120" s="99"/>
      <c r="B120" s="113"/>
      <c r="C120" s="113"/>
      <c r="D120" s="95" t="str">
        <f>IFERROR(VLOOKUP(A120,TERCEROS[],3,FALSE),"")</f>
        <v/>
      </c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103"/>
      <c r="S120" s="6"/>
    </row>
    <row r="121" spans="1:19" x14ac:dyDescent="0.25">
      <c r="A121" s="99"/>
      <c r="B121" s="113"/>
      <c r="C121" s="113"/>
      <c r="D121" s="95" t="str">
        <f>IFERROR(VLOOKUP(A121,TERCEROS[],3,FALSE),"")</f>
        <v/>
      </c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103"/>
      <c r="S121" s="6"/>
    </row>
    <row r="122" spans="1:19" x14ac:dyDescent="0.25">
      <c r="A122" s="99"/>
      <c r="B122" s="113"/>
      <c r="C122" s="113"/>
      <c r="D122" s="95" t="str">
        <f>IFERROR(VLOOKUP(A122,TERCEROS[],3,FALSE),"")</f>
        <v/>
      </c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103"/>
      <c r="S122" s="6"/>
    </row>
    <row r="123" spans="1:19" x14ac:dyDescent="0.25">
      <c r="A123" s="99"/>
      <c r="B123" s="113"/>
      <c r="C123" s="113"/>
      <c r="D123" s="95" t="str">
        <f>IFERROR(VLOOKUP(A123,TERCEROS[],3,FALSE),"")</f>
        <v/>
      </c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103"/>
      <c r="S123" s="6"/>
    </row>
    <row r="124" spans="1:19" x14ac:dyDescent="0.25">
      <c r="A124" s="99"/>
      <c r="B124" s="113"/>
      <c r="C124" s="113"/>
      <c r="D124" s="95" t="str">
        <f>IFERROR(VLOOKUP(A124,TERCEROS[],3,FALSE),"")</f>
        <v/>
      </c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103"/>
      <c r="S124" s="6"/>
    </row>
    <row r="125" spans="1:19" x14ac:dyDescent="0.25">
      <c r="A125" s="99"/>
      <c r="B125" s="113"/>
      <c r="C125" s="113"/>
      <c r="D125" s="95" t="str">
        <f>IFERROR(VLOOKUP(A125,TERCEROS[],3,FALSE),"")</f>
        <v/>
      </c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103"/>
      <c r="S125" s="6"/>
    </row>
    <row r="126" spans="1:19" x14ac:dyDescent="0.25">
      <c r="A126" s="99"/>
      <c r="B126" s="113"/>
      <c r="C126" s="113"/>
      <c r="D126" s="95" t="str">
        <f>IFERROR(VLOOKUP(A126,TERCEROS[],3,FALSE),"")</f>
        <v/>
      </c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103"/>
      <c r="S126" s="6"/>
    </row>
    <row r="127" spans="1:19" x14ac:dyDescent="0.25">
      <c r="A127" s="99"/>
      <c r="B127" s="113"/>
      <c r="C127" s="113"/>
      <c r="D127" s="95" t="str">
        <f>IFERROR(VLOOKUP(A127,TERCEROS[],3,FALSE),"")</f>
        <v/>
      </c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103"/>
      <c r="S127" s="6"/>
    </row>
    <row r="128" spans="1:19" x14ac:dyDescent="0.25">
      <c r="A128" s="99"/>
      <c r="B128" s="113"/>
      <c r="C128" s="113"/>
      <c r="D128" s="95" t="str">
        <f>IFERROR(VLOOKUP(A128,TERCEROS[],3,FALSE),"")</f>
        <v/>
      </c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103"/>
      <c r="S128" s="6"/>
    </row>
    <row r="129" spans="1:19" x14ac:dyDescent="0.25">
      <c r="A129" s="99"/>
      <c r="B129" s="113"/>
      <c r="C129" s="113"/>
      <c r="D129" s="95" t="str">
        <f>IFERROR(VLOOKUP(A129,TERCEROS[],3,FALSE),"")</f>
        <v/>
      </c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103"/>
      <c r="S129" s="6"/>
    </row>
    <row r="130" spans="1:19" x14ac:dyDescent="0.25">
      <c r="A130" s="99"/>
      <c r="B130" s="113"/>
      <c r="C130" s="113"/>
      <c r="D130" s="95" t="str">
        <f>IFERROR(VLOOKUP(A130,TERCEROS[],3,FALSE),"")</f>
        <v/>
      </c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103"/>
      <c r="S130" s="6"/>
    </row>
    <row r="131" spans="1:19" x14ac:dyDescent="0.25">
      <c r="A131" s="99"/>
      <c r="B131" s="113"/>
      <c r="C131" s="113"/>
      <c r="D131" s="95" t="str">
        <f>IFERROR(VLOOKUP(A131,TERCEROS[],3,FALSE),"")</f>
        <v/>
      </c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103"/>
      <c r="S131" s="6"/>
    </row>
    <row r="132" spans="1:19" x14ac:dyDescent="0.25">
      <c r="A132" s="99"/>
      <c r="B132" s="113"/>
      <c r="C132" s="113"/>
      <c r="D132" s="95" t="str">
        <f>IFERROR(VLOOKUP(A132,TERCEROS[],3,FALSE),"")</f>
        <v/>
      </c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103"/>
      <c r="S132" s="6"/>
    </row>
    <row r="133" spans="1:19" x14ac:dyDescent="0.25">
      <c r="A133" s="99"/>
      <c r="B133" s="113"/>
      <c r="C133" s="113"/>
      <c r="D133" s="95" t="str">
        <f>IFERROR(VLOOKUP(A133,TERCEROS[],3,FALSE),"")</f>
        <v/>
      </c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103"/>
      <c r="S133" s="6"/>
    </row>
    <row r="134" spans="1:19" x14ac:dyDescent="0.25">
      <c r="A134" s="99"/>
      <c r="B134" s="113"/>
      <c r="C134" s="113"/>
      <c r="D134" s="95" t="str">
        <f>IFERROR(VLOOKUP(A134,TERCEROS[],3,FALSE),"")</f>
        <v/>
      </c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103"/>
      <c r="S134" s="6"/>
    </row>
    <row r="135" spans="1:19" x14ac:dyDescent="0.25">
      <c r="A135" s="99"/>
      <c r="B135" s="113"/>
      <c r="C135" s="113"/>
      <c r="D135" s="95" t="str">
        <f>IFERROR(VLOOKUP(A135,TERCEROS[],3,FALSE),"")</f>
        <v/>
      </c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103"/>
      <c r="S135" s="6"/>
    </row>
    <row r="136" spans="1:19" x14ac:dyDescent="0.25">
      <c r="A136" s="99"/>
      <c r="B136" s="113"/>
      <c r="C136" s="113"/>
      <c r="D136" s="95" t="str">
        <f>IFERROR(VLOOKUP(A136,TERCEROS[],3,FALSE),"")</f>
        <v/>
      </c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103"/>
      <c r="S136" s="6"/>
    </row>
    <row r="137" spans="1:19" x14ac:dyDescent="0.25">
      <c r="A137" s="99"/>
      <c r="B137" s="113"/>
      <c r="C137" s="113"/>
      <c r="D137" s="95" t="str">
        <f>IFERROR(VLOOKUP(A137,TERCEROS[],3,FALSE),"")</f>
        <v/>
      </c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103"/>
      <c r="S137" s="6"/>
    </row>
    <row r="138" spans="1:19" x14ac:dyDescent="0.25">
      <c r="A138" s="99"/>
      <c r="B138" s="113"/>
      <c r="C138" s="113"/>
      <c r="D138" s="95" t="str">
        <f>IFERROR(VLOOKUP(A138,TERCEROS[],3,FALSE),"")</f>
        <v/>
      </c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103"/>
      <c r="S138" s="6"/>
    </row>
    <row r="139" spans="1:19" x14ac:dyDescent="0.25">
      <c r="A139" s="99"/>
      <c r="B139" s="113"/>
      <c r="C139" s="113"/>
      <c r="D139" s="95" t="str">
        <f>IFERROR(VLOOKUP(A139,TERCEROS[],3,FALSE),"")</f>
        <v/>
      </c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103"/>
      <c r="S139" s="6"/>
    </row>
    <row r="140" spans="1:19" x14ac:dyDescent="0.25">
      <c r="A140" s="99"/>
      <c r="B140" s="113"/>
      <c r="C140" s="113"/>
      <c r="D140" s="95" t="str">
        <f>IFERROR(VLOOKUP(A140,TERCEROS[],3,FALSE),"")</f>
        <v/>
      </c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103"/>
      <c r="S140" s="6"/>
    </row>
    <row r="141" spans="1:19" x14ac:dyDescent="0.25">
      <c r="A141" s="99"/>
      <c r="B141" s="113"/>
      <c r="C141" s="113"/>
      <c r="D141" s="95" t="str">
        <f>IFERROR(VLOOKUP(A141,TERCEROS[],3,FALSE),"")</f>
        <v/>
      </c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103"/>
      <c r="S141" s="6"/>
    </row>
    <row r="142" spans="1:19" x14ac:dyDescent="0.25">
      <c r="A142" s="99"/>
      <c r="B142" s="113"/>
      <c r="C142" s="113"/>
      <c r="D142" s="95" t="str">
        <f>IFERROR(VLOOKUP(A142,TERCEROS[],3,FALSE),"")</f>
        <v/>
      </c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103"/>
      <c r="S142" s="6"/>
    </row>
    <row r="143" spans="1:19" x14ac:dyDescent="0.25">
      <c r="A143" s="99"/>
      <c r="B143" s="113"/>
      <c r="C143" s="113"/>
      <c r="D143" s="95" t="str">
        <f>IFERROR(VLOOKUP(A143,TERCEROS[],3,FALSE),"")</f>
        <v/>
      </c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103"/>
      <c r="S143" s="6"/>
    </row>
    <row r="144" spans="1:19" x14ac:dyDescent="0.25">
      <c r="A144" s="99"/>
      <c r="B144" s="113"/>
      <c r="C144" s="113"/>
      <c r="D144" s="95" t="str">
        <f>IFERROR(VLOOKUP(A144,TERCEROS[],3,FALSE),"")</f>
        <v/>
      </c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103"/>
      <c r="S144" s="6"/>
    </row>
    <row r="145" spans="1:19" x14ac:dyDescent="0.25">
      <c r="A145" s="99"/>
      <c r="B145" s="113"/>
      <c r="C145" s="113"/>
      <c r="D145" s="95" t="str">
        <f>IFERROR(VLOOKUP(A145,TERCEROS[],3,FALSE),"")</f>
        <v/>
      </c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103"/>
      <c r="S145" s="6"/>
    </row>
    <row r="146" spans="1:19" x14ac:dyDescent="0.25">
      <c r="A146" s="99"/>
      <c r="B146" s="113"/>
      <c r="C146" s="113"/>
      <c r="D146" s="95" t="str">
        <f>IFERROR(VLOOKUP(A146,TERCEROS[],3,FALSE),"")</f>
        <v/>
      </c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103"/>
      <c r="S146" s="6"/>
    </row>
    <row r="147" spans="1:19" x14ac:dyDescent="0.25">
      <c r="A147" s="99"/>
      <c r="B147" s="113"/>
      <c r="C147" s="113"/>
      <c r="D147" s="95" t="str">
        <f>IFERROR(VLOOKUP(A147,TERCEROS[],3,FALSE),"")</f>
        <v/>
      </c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103"/>
      <c r="S147" s="6"/>
    </row>
    <row r="148" spans="1:19" x14ac:dyDescent="0.25">
      <c r="A148" s="99"/>
      <c r="B148" s="113"/>
      <c r="C148" s="113"/>
      <c r="D148" s="95" t="str">
        <f>IFERROR(VLOOKUP(A148,TERCEROS[],3,FALSE),"")</f>
        <v/>
      </c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103"/>
      <c r="S148" s="6"/>
    </row>
    <row r="149" spans="1:19" x14ac:dyDescent="0.25">
      <c r="A149" s="99"/>
      <c r="B149" s="113"/>
      <c r="C149" s="113"/>
      <c r="D149" s="95" t="str">
        <f>IFERROR(VLOOKUP(A149,TERCEROS[],3,FALSE),"")</f>
        <v/>
      </c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103"/>
      <c r="S149" s="6"/>
    </row>
    <row r="150" spans="1:19" x14ac:dyDescent="0.25">
      <c r="A150" s="99"/>
      <c r="B150" s="113"/>
      <c r="C150" s="113"/>
      <c r="D150" s="95" t="str">
        <f>IFERROR(VLOOKUP(A150,TERCEROS[],3,FALSE),"")</f>
        <v/>
      </c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103"/>
      <c r="S150" s="6"/>
    </row>
    <row r="151" spans="1:19" x14ac:dyDescent="0.25">
      <c r="A151" s="99"/>
      <c r="B151" s="113"/>
      <c r="C151" s="113"/>
      <c r="D151" s="95" t="str">
        <f>IFERROR(VLOOKUP(A151,TERCEROS[],3,FALSE),"")</f>
        <v/>
      </c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103"/>
      <c r="S151" s="6"/>
    </row>
    <row r="152" spans="1:19" x14ac:dyDescent="0.25">
      <c r="A152" s="99"/>
      <c r="B152" s="113"/>
      <c r="C152" s="113"/>
      <c r="D152" s="95" t="str">
        <f>IFERROR(VLOOKUP(A152,TERCEROS[],3,FALSE),"")</f>
        <v/>
      </c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103"/>
      <c r="S152" s="6"/>
    </row>
    <row r="153" spans="1:19" x14ac:dyDescent="0.25">
      <c r="A153" s="99"/>
      <c r="B153" s="113"/>
      <c r="C153" s="113"/>
      <c r="D153" s="95" t="str">
        <f>IFERROR(VLOOKUP(A153,TERCEROS[],3,FALSE),"")</f>
        <v/>
      </c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103"/>
      <c r="S153" s="6"/>
    </row>
    <row r="154" spans="1:19" x14ac:dyDescent="0.25">
      <c r="A154" s="99"/>
      <c r="B154" s="113"/>
      <c r="C154" s="113"/>
      <c r="D154" s="95" t="str">
        <f>IFERROR(VLOOKUP(A154,TERCEROS[],3,FALSE),"")</f>
        <v/>
      </c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103"/>
      <c r="S154" s="6"/>
    </row>
    <row r="155" spans="1:19" x14ac:dyDescent="0.25">
      <c r="A155" s="99"/>
      <c r="B155" s="113"/>
      <c r="C155" s="113"/>
      <c r="D155" s="95" t="str">
        <f>IFERROR(VLOOKUP(A155,TERCEROS[],3,FALSE),"")</f>
        <v/>
      </c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103"/>
      <c r="S155" s="6"/>
    </row>
    <row r="156" spans="1:19" x14ac:dyDescent="0.25">
      <c r="A156" s="99"/>
      <c r="B156" s="113"/>
      <c r="C156" s="113"/>
      <c r="D156" s="95" t="str">
        <f>IFERROR(VLOOKUP(A156,TERCEROS[],3,FALSE),"")</f>
        <v/>
      </c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103"/>
      <c r="S156" s="6"/>
    </row>
    <row r="157" spans="1:19" x14ac:dyDescent="0.25">
      <c r="A157" s="99"/>
      <c r="B157" s="113"/>
      <c r="C157" s="113"/>
      <c r="D157" s="95" t="str">
        <f>IFERROR(VLOOKUP(A157,TERCEROS[],3,FALSE),"")</f>
        <v/>
      </c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103"/>
      <c r="S157" s="6"/>
    </row>
    <row r="158" spans="1:19" x14ac:dyDescent="0.25">
      <c r="A158" s="99"/>
      <c r="B158" s="113"/>
      <c r="C158" s="113"/>
      <c r="D158" s="95" t="str">
        <f>IFERROR(VLOOKUP(A158,TERCEROS[],3,FALSE),"")</f>
        <v/>
      </c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103"/>
      <c r="S158" s="6"/>
    </row>
    <row r="159" spans="1:19" x14ac:dyDescent="0.25">
      <c r="A159" s="99"/>
      <c r="B159" s="113"/>
      <c r="C159" s="113"/>
      <c r="D159" s="95" t="str">
        <f>IFERROR(VLOOKUP(A159,TERCEROS[],3,FALSE),"")</f>
        <v/>
      </c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103"/>
      <c r="S159" s="6"/>
    </row>
    <row r="160" spans="1:19" x14ac:dyDescent="0.25">
      <c r="A160" s="99"/>
      <c r="B160" s="113"/>
      <c r="C160" s="113"/>
      <c r="D160" s="95" t="str">
        <f>IFERROR(VLOOKUP(A160,TERCEROS[],3,FALSE),"")</f>
        <v/>
      </c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103"/>
      <c r="S160" s="6"/>
    </row>
    <row r="161" spans="1:19" x14ac:dyDescent="0.25">
      <c r="A161" s="99"/>
      <c r="B161" s="113"/>
      <c r="C161" s="113"/>
      <c r="D161" s="95" t="str">
        <f>IFERROR(VLOOKUP(A161,TERCEROS[],3,FALSE),"")</f>
        <v/>
      </c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103"/>
      <c r="S161" s="6"/>
    </row>
    <row r="162" spans="1:19" x14ac:dyDescent="0.25">
      <c r="A162" s="99"/>
      <c r="B162" s="113"/>
      <c r="C162" s="113"/>
      <c r="D162" s="95" t="str">
        <f>IFERROR(VLOOKUP(A162,TERCEROS[],3,FALSE),"")</f>
        <v/>
      </c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103"/>
      <c r="S162" s="6"/>
    </row>
    <row r="163" spans="1:19" x14ac:dyDescent="0.25">
      <c r="A163" s="99"/>
      <c r="B163" s="113"/>
      <c r="C163" s="113"/>
      <c r="D163" s="95" t="str">
        <f>IFERROR(VLOOKUP(A163,TERCEROS[],3,FALSE),"")</f>
        <v/>
      </c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103"/>
      <c r="S163" s="6"/>
    </row>
    <row r="164" spans="1:19" x14ac:dyDescent="0.25">
      <c r="A164" s="99"/>
      <c r="B164" s="113"/>
      <c r="C164" s="113"/>
      <c r="D164" s="95" t="str">
        <f>IFERROR(VLOOKUP(A164,TERCEROS[],3,FALSE),"")</f>
        <v/>
      </c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103"/>
      <c r="S164" s="6"/>
    </row>
    <row r="165" spans="1:19" x14ac:dyDescent="0.25">
      <c r="A165" s="99"/>
      <c r="B165" s="113"/>
      <c r="C165" s="113"/>
      <c r="D165" s="95" t="str">
        <f>IFERROR(VLOOKUP(A165,TERCEROS[],3,FALSE),"")</f>
        <v/>
      </c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103"/>
      <c r="S165" s="6"/>
    </row>
    <row r="166" spans="1:19" x14ac:dyDescent="0.25">
      <c r="A166" s="99"/>
      <c r="B166" s="113"/>
      <c r="C166" s="113"/>
      <c r="D166" s="95" t="str">
        <f>IFERROR(VLOOKUP(A166,TERCEROS[],3,FALSE),"")</f>
        <v/>
      </c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103"/>
      <c r="S166" s="6"/>
    </row>
    <row r="167" spans="1:19" x14ac:dyDescent="0.25">
      <c r="A167" s="99"/>
      <c r="B167" s="113"/>
      <c r="C167" s="113"/>
      <c r="D167" s="95" t="str">
        <f>IFERROR(VLOOKUP(A167,TERCEROS[],3,FALSE),"")</f>
        <v/>
      </c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103"/>
      <c r="S167" s="6"/>
    </row>
    <row r="168" spans="1:19" x14ac:dyDescent="0.25">
      <c r="A168" s="99"/>
      <c r="B168" s="113"/>
      <c r="C168" s="113"/>
      <c r="D168" s="95" t="str">
        <f>IFERROR(VLOOKUP(A168,TERCEROS[],3,FALSE),"")</f>
        <v/>
      </c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103"/>
      <c r="S168" s="6"/>
    </row>
    <row r="169" spans="1:19" x14ac:dyDescent="0.25">
      <c r="A169" s="99"/>
      <c r="B169" s="113"/>
      <c r="C169" s="113"/>
      <c r="D169" s="95" t="str">
        <f>IFERROR(VLOOKUP(A169,TERCEROS[],3,FALSE),"")</f>
        <v/>
      </c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103"/>
      <c r="S169" s="6"/>
    </row>
    <row r="170" spans="1:19" x14ac:dyDescent="0.25">
      <c r="A170" s="99"/>
      <c r="B170" s="113"/>
      <c r="C170" s="113"/>
      <c r="D170" s="95" t="str">
        <f>IFERROR(VLOOKUP(A170,TERCEROS[],3,FALSE),"")</f>
        <v/>
      </c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103"/>
      <c r="S170" s="6"/>
    </row>
    <row r="171" spans="1:19" x14ac:dyDescent="0.25">
      <c r="A171" s="99"/>
      <c r="B171" s="113"/>
      <c r="C171" s="113"/>
      <c r="D171" s="95" t="str">
        <f>IFERROR(VLOOKUP(A171,TERCEROS[],3,FALSE),"")</f>
        <v/>
      </c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103"/>
      <c r="S171" s="6"/>
    </row>
    <row r="172" spans="1:19" x14ac:dyDescent="0.25">
      <c r="A172" s="99"/>
      <c r="B172" s="113"/>
      <c r="C172" s="113"/>
      <c r="D172" s="95" t="str">
        <f>IFERROR(VLOOKUP(A172,TERCEROS[],3,FALSE),"")</f>
        <v/>
      </c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103"/>
      <c r="S172" s="6"/>
    </row>
    <row r="173" spans="1:19" x14ac:dyDescent="0.25">
      <c r="A173" s="99"/>
      <c r="B173" s="113"/>
      <c r="C173" s="113"/>
      <c r="D173" s="95" t="str">
        <f>IFERROR(VLOOKUP(A173,TERCEROS[],3,FALSE),"")</f>
        <v/>
      </c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103"/>
      <c r="S173" s="6"/>
    </row>
    <row r="174" spans="1:19" x14ac:dyDescent="0.25">
      <c r="A174" s="99"/>
      <c r="B174" s="113"/>
      <c r="C174" s="113"/>
      <c r="D174" s="95" t="str">
        <f>IFERROR(VLOOKUP(A174,TERCEROS[],3,FALSE),"")</f>
        <v/>
      </c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103"/>
      <c r="S174" s="6"/>
    </row>
    <row r="175" spans="1:19" x14ac:dyDescent="0.25">
      <c r="A175" s="99"/>
      <c r="B175" s="113"/>
      <c r="C175" s="113"/>
      <c r="D175" s="95" t="str">
        <f>IFERROR(VLOOKUP(A175,TERCEROS[],3,FALSE),"")</f>
        <v/>
      </c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103"/>
      <c r="S175" s="6"/>
    </row>
    <row r="176" spans="1:19" x14ac:dyDescent="0.25">
      <c r="A176" s="99"/>
      <c r="B176" s="113"/>
      <c r="C176" s="113"/>
      <c r="D176" s="95" t="str">
        <f>IFERROR(VLOOKUP(A176,TERCEROS[],3,FALSE),"")</f>
        <v/>
      </c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103"/>
      <c r="S176" s="6"/>
    </row>
    <row r="177" spans="1:19" x14ac:dyDescent="0.25">
      <c r="A177" s="99"/>
      <c r="B177" s="113"/>
      <c r="C177" s="113"/>
      <c r="D177" s="95" t="str">
        <f>IFERROR(VLOOKUP(A177,TERCEROS[],3,FALSE),"")</f>
        <v/>
      </c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103"/>
      <c r="S177" s="6"/>
    </row>
    <row r="178" spans="1:19" x14ac:dyDescent="0.25">
      <c r="A178" s="99"/>
      <c r="B178" s="113"/>
      <c r="C178" s="113"/>
      <c r="D178" s="95" t="str">
        <f>IFERROR(VLOOKUP(A178,TERCEROS[],3,FALSE),"")</f>
        <v/>
      </c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103"/>
      <c r="S178" s="6"/>
    </row>
    <row r="179" spans="1:19" x14ac:dyDescent="0.25">
      <c r="A179" s="99"/>
      <c r="B179" s="113"/>
      <c r="C179" s="113"/>
      <c r="D179" s="95" t="str">
        <f>IFERROR(VLOOKUP(A179,TERCEROS[],3,FALSE),"")</f>
        <v/>
      </c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103"/>
      <c r="S179" s="6"/>
    </row>
    <row r="180" spans="1:19" x14ac:dyDescent="0.25">
      <c r="A180" s="99"/>
      <c r="B180" s="113"/>
      <c r="C180" s="113"/>
      <c r="D180" s="95" t="str">
        <f>IFERROR(VLOOKUP(A180,TERCEROS[],3,FALSE),"")</f>
        <v/>
      </c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103"/>
      <c r="S180" s="6"/>
    </row>
    <row r="181" spans="1:19" x14ac:dyDescent="0.25">
      <c r="A181" s="99"/>
      <c r="B181" s="113"/>
      <c r="C181" s="113"/>
      <c r="D181" s="95" t="str">
        <f>IFERROR(VLOOKUP(A181,TERCEROS[],3,FALSE),"")</f>
        <v/>
      </c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103"/>
      <c r="S181" s="6"/>
    </row>
    <row r="182" spans="1:19" x14ac:dyDescent="0.25">
      <c r="A182" s="99"/>
      <c r="B182" s="113"/>
      <c r="C182" s="113"/>
      <c r="D182" s="95" t="str">
        <f>IFERROR(VLOOKUP(A182,TERCEROS[],3,FALSE),"")</f>
        <v/>
      </c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103"/>
      <c r="S182" s="6"/>
    </row>
    <row r="183" spans="1:19" x14ac:dyDescent="0.25">
      <c r="A183" s="99"/>
      <c r="B183" s="113"/>
      <c r="C183" s="113"/>
      <c r="D183" s="95" t="str">
        <f>IFERROR(VLOOKUP(A183,TERCEROS[],3,FALSE),"")</f>
        <v/>
      </c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103"/>
      <c r="S183" s="6"/>
    </row>
    <row r="184" spans="1:19" x14ac:dyDescent="0.25">
      <c r="A184" s="99"/>
      <c r="B184" s="113"/>
      <c r="C184" s="113"/>
      <c r="D184" s="95" t="str">
        <f>IFERROR(VLOOKUP(A184,TERCEROS[],3,FALSE),"")</f>
        <v/>
      </c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103"/>
      <c r="S184" s="6"/>
    </row>
    <row r="185" spans="1:19" x14ac:dyDescent="0.25">
      <c r="A185" s="99"/>
      <c r="B185" s="113"/>
      <c r="C185" s="113"/>
      <c r="D185" s="95" t="str">
        <f>IFERROR(VLOOKUP(A185,TERCEROS[],3,FALSE),"")</f>
        <v/>
      </c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103"/>
      <c r="S185" s="6"/>
    </row>
    <row r="186" spans="1:19" x14ac:dyDescent="0.25">
      <c r="A186" s="99"/>
      <c r="B186" s="113"/>
      <c r="C186" s="113"/>
      <c r="D186" s="95" t="str">
        <f>IFERROR(VLOOKUP(A186,TERCEROS[],3,FALSE),"")</f>
        <v/>
      </c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103"/>
      <c r="S186" s="6"/>
    </row>
    <row r="187" spans="1:19" x14ac:dyDescent="0.25">
      <c r="A187" s="99"/>
      <c r="B187" s="113"/>
      <c r="C187" s="113"/>
      <c r="D187" s="95" t="str">
        <f>IFERROR(VLOOKUP(A187,TERCEROS[],3,FALSE),"")</f>
        <v/>
      </c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  <c r="R187" s="103"/>
      <c r="S187" s="6"/>
    </row>
    <row r="188" spans="1:19" x14ac:dyDescent="0.25">
      <c r="A188" s="99"/>
      <c r="B188" s="113"/>
      <c r="C188" s="113"/>
      <c r="D188" s="95" t="str">
        <f>IFERROR(VLOOKUP(A188,TERCEROS[],3,FALSE),"")</f>
        <v/>
      </c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103"/>
      <c r="S188" s="6"/>
    </row>
    <row r="189" spans="1:19" x14ac:dyDescent="0.25">
      <c r="A189" s="99"/>
      <c r="B189" s="113"/>
      <c r="C189" s="113"/>
      <c r="D189" s="95" t="str">
        <f>IFERROR(VLOOKUP(A189,TERCEROS[],3,FALSE),"")</f>
        <v/>
      </c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103"/>
      <c r="S189" s="6"/>
    </row>
    <row r="190" spans="1:19" x14ac:dyDescent="0.25">
      <c r="A190" s="99"/>
      <c r="B190" s="113"/>
      <c r="C190" s="113"/>
      <c r="D190" s="95" t="str">
        <f>IFERROR(VLOOKUP(A190,TERCEROS[],3,FALSE),"")</f>
        <v/>
      </c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103"/>
      <c r="S190" s="6"/>
    </row>
    <row r="191" spans="1:19" x14ac:dyDescent="0.25">
      <c r="A191" s="99"/>
      <c r="B191" s="113"/>
      <c r="C191" s="113"/>
      <c r="D191" s="95" t="str">
        <f>IFERROR(VLOOKUP(A191,TERCEROS[],3,FALSE),"")</f>
        <v/>
      </c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  <c r="R191" s="103"/>
      <c r="S191" s="6"/>
    </row>
    <row r="192" spans="1:19" x14ac:dyDescent="0.25">
      <c r="A192" s="99"/>
      <c r="B192" s="113"/>
      <c r="C192" s="113"/>
      <c r="D192" s="95" t="str">
        <f>IFERROR(VLOOKUP(A192,TERCEROS[],3,FALSE),"")</f>
        <v/>
      </c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103"/>
      <c r="S192" s="6"/>
    </row>
    <row r="193" spans="1:19" x14ac:dyDescent="0.25">
      <c r="A193" s="99"/>
      <c r="B193" s="113"/>
      <c r="C193" s="113"/>
      <c r="D193" s="95" t="str">
        <f>IFERROR(VLOOKUP(A193,TERCEROS[],3,FALSE),"")</f>
        <v/>
      </c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103"/>
      <c r="S193" s="6"/>
    </row>
    <row r="194" spans="1:19" x14ac:dyDescent="0.25">
      <c r="A194" s="99"/>
      <c r="B194" s="113"/>
      <c r="C194" s="113"/>
      <c r="D194" s="95" t="str">
        <f>IFERROR(VLOOKUP(A194,TERCEROS[],3,FALSE),"")</f>
        <v/>
      </c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103"/>
      <c r="S194" s="6"/>
    </row>
    <row r="195" spans="1:19" x14ac:dyDescent="0.25">
      <c r="A195" s="99"/>
      <c r="B195" s="113"/>
      <c r="C195" s="113"/>
      <c r="D195" s="95" t="str">
        <f>IFERROR(VLOOKUP(A195,TERCEROS[],3,FALSE),"")</f>
        <v/>
      </c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103"/>
      <c r="S195" s="6"/>
    </row>
    <row r="196" spans="1:19" x14ac:dyDescent="0.25">
      <c r="A196" s="99"/>
      <c r="B196" s="113"/>
      <c r="C196" s="113"/>
      <c r="D196" s="95" t="str">
        <f>IFERROR(VLOOKUP(A196,TERCEROS[],3,FALSE),"")</f>
        <v/>
      </c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  <c r="R196" s="103"/>
      <c r="S196" s="6"/>
    </row>
    <row r="197" spans="1:19" x14ac:dyDescent="0.25">
      <c r="A197" s="99"/>
      <c r="B197" s="113"/>
      <c r="C197" s="113"/>
      <c r="D197" s="95" t="str">
        <f>IFERROR(VLOOKUP(A197,TERCEROS[],3,FALSE),"")</f>
        <v/>
      </c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  <c r="R197" s="103"/>
      <c r="S197" s="6"/>
    </row>
    <row r="198" spans="1:19" x14ac:dyDescent="0.25">
      <c r="A198" s="99"/>
      <c r="B198" s="113"/>
      <c r="C198" s="113"/>
      <c r="D198" s="95" t="str">
        <f>IFERROR(VLOOKUP(A198,TERCEROS[],3,FALSE),"")</f>
        <v/>
      </c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103"/>
      <c r="S198" s="6"/>
    </row>
    <row r="199" spans="1:19" x14ac:dyDescent="0.25">
      <c r="A199" s="99"/>
      <c r="B199" s="113"/>
      <c r="C199" s="113"/>
      <c r="D199" s="95" t="str">
        <f>IFERROR(VLOOKUP(A199,TERCEROS[],3,FALSE),"")</f>
        <v/>
      </c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103"/>
      <c r="S199" s="6"/>
    </row>
    <row r="200" spans="1:19" x14ac:dyDescent="0.25">
      <c r="A200" s="99"/>
      <c r="B200" s="113"/>
      <c r="C200" s="113"/>
      <c r="D200" s="95" t="str">
        <f>IFERROR(VLOOKUP(A200,TERCEROS[],3,FALSE),"")</f>
        <v/>
      </c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103"/>
      <c r="S200" s="6"/>
    </row>
    <row r="201" spans="1:19" x14ac:dyDescent="0.25">
      <c r="A201" s="99"/>
      <c r="B201" s="113"/>
      <c r="C201" s="113"/>
      <c r="D201" s="95" t="str">
        <f>IFERROR(VLOOKUP(A201,TERCEROS[],3,FALSE),"")</f>
        <v/>
      </c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103"/>
      <c r="S201" s="6"/>
    </row>
    <row r="202" spans="1:19" x14ac:dyDescent="0.25">
      <c r="A202" s="99"/>
      <c r="B202" s="113"/>
      <c r="C202" s="113"/>
      <c r="D202" s="95" t="str">
        <f>IFERROR(VLOOKUP(A202,TERCEROS[],3,FALSE),"")</f>
        <v/>
      </c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103"/>
      <c r="S202" s="6"/>
    </row>
    <row r="203" spans="1:19" x14ac:dyDescent="0.25">
      <c r="A203" s="99"/>
      <c r="B203" s="113"/>
      <c r="C203" s="113"/>
      <c r="D203" s="95" t="str">
        <f>IFERROR(VLOOKUP(A203,TERCEROS[],3,FALSE),"")</f>
        <v/>
      </c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103"/>
      <c r="S203" s="6"/>
    </row>
    <row r="204" spans="1:19" x14ac:dyDescent="0.25">
      <c r="A204" s="99"/>
      <c r="B204" s="113"/>
      <c r="C204" s="113"/>
      <c r="D204" s="95" t="str">
        <f>IFERROR(VLOOKUP(A204,TERCEROS[],3,FALSE),"")</f>
        <v/>
      </c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103"/>
      <c r="S204" s="6"/>
    </row>
    <row r="205" spans="1:19" x14ac:dyDescent="0.25">
      <c r="A205" s="99"/>
      <c r="B205" s="113"/>
      <c r="C205" s="113"/>
      <c r="D205" s="95" t="str">
        <f>IFERROR(VLOOKUP(A205,TERCEROS[],3,FALSE),"")</f>
        <v/>
      </c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103"/>
      <c r="S205" s="6"/>
    </row>
    <row r="206" spans="1:19" x14ac:dyDescent="0.25">
      <c r="A206" s="99"/>
      <c r="B206" s="113"/>
      <c r="C206" s="113"/>
      <c r="D206" s="95" t="str">
        <f>IFERROR(VLOOKUP(A206,TERCEROS[],3,FALSE),"")</f>
        <v/>
      </c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103"/>
      <c r="S206" s="6"/>
    </row>
    <row r="207" spans="1:19" x14ac:dyDescent="0.25">
      <c r="A207" s="99"/>
      <c r="B207" s="113"/>
      <c r="C207" s="113"/>
      <c r="D207" s="95" t="str">
        <f>IFERROR(VLOOKUP(A207,TERCEROS[],3,FALSE),"")</f>
        <v/>
      </c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103"/>
      <c r="S207" s="6"/>
    </row>
    <row r="208" spans="1:19" x14ac:dyDescent="0.25">
      <c r="A208" s="99"/>
      <c r="B208" s="113"/>
      <c r="C208" s="113"/>
      <c r="D208" s="95" t="str">
        <f>IFERROR(VLOOKUP(A208,TERCEROS[],3,FALSE),"")</f>
        <v/>
      </c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103"/>
      <c r="S208" s="6"/>
    </row>
    <row r="209" spans="1:19" x14ac:dyDescent="0.25">
      <c r="A209" s="99"/>
      <c r="B209" s="113"/>
      <c r="C209" s="113"/>
      <c r="D209" s="95" t="str">
        <f>IFERROR(VLOOKUP(A209,TERCEROS[],3,FALSE),"")</f>
        <v/>
      </c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103"/>
      <c r="S209" s="6"/>
    </row>
    <row r="210" spans="1:19" x14ac:dyDescent="0.25">
      <c r="A210" s="99"/>
      <c r="B210" s="113"/>
      <c r="C210" s="113"/>
      <c r="D210" s="95" t="str">
        <f>IFERROR(VLOOKUP(A210,TERCEROS[],3,FALSE),"")</f>
        <v/>
      </c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103"/>
      <c r="S210" s="6"/>
    </row>
    <row r="211" spans="1:19" x14ac:dyDescent="0.25">
      <c r="A211" s="99"/>
      <c r="B211" s="113"/>
      <c r="C211" s="113"/>
      <c r="D211" s="95" t="str">
        <f>IFERROR(VLOOKUP(A211,TERCEROS[],3,FALSE),"")</f>
        <v/>
      </c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  <c r="R211" s="103"/>
      <c r="S211" s="6"/>
    </row>
    <row r="212" spans="1:19" x14ac:dyDescent="0.25">
      <c r="A212" s="99"/>
      <c r="B212" s="113"/>
      <c r="C212" s="113"/>
      <c r="D212" s="95" t="str">
        <f>IFERROR(VLOOKUP(A212,TERCEROS[],3,FALSE),"")</f>
        <v/>
      </c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103"/>
      <c r="S212" s="6"/>
    </row>
    <row r="213" spans="1:19" x14ac:dyDescent="0.25">
      <c r="A213" s="99"/>
      <c r="B213" s="113"/>
      <c r="C213" s="113"/>
      <c r="D213" s="95" t="str">
        <f>IFERROR(VLOOKUP(A213,TERCEROS[],3,FALSE),"")</f>
        <v/>
      </c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103"/>
      <c r="S213" s="6"/>
    </row>
    <row r="214" spans="1:19" x14ac:dyDescent="0.25">
      <c r="A214" s="99"/>
      <c r="B214" s="113"/>
      <c r="C214" s="113"/>
      <c r="D214" s="95" t="str">
        <f>IFERROR(VLOOKUP(A214,TERCEROS[],3,FALSE),"")</f>
        <v/>
      </c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103"/>
      <c r="S214" s="6"/>
    </row>
    <row r="215" spans="1:19" x14ac:dyDescent="0.25">
      <c r="A215" s="99"/>
      <c r="B215" s="113"/>
      <c r="C215" s="113"/>
      <c r="D215" s="95" t="str">
        <f>IFERROR(VLOOKUP(A215,TERCEROS[],3,FALSE),"")</f>
        <v/>
      </c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  <c r="R215" s="103"/>
      <c r="S215" s="6"/>
    </row>
    <row r="216" spans="1:19" x14ac:dyDescent="0.25">
      <c r="A216" s="99"/>
      <c r="B216" s="113"/>
      <c r="C216" s="113"/>
      <c r="D216" s="95" t="str">
        <f>IFERROR(VLOOKUP(A216,TERCEROS[],3,FALSE),"")</f>
        <v/>
      </c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103"/>
      <c r="S216" s="6"/>
    </row>
    <row r="217" spans="1:19" x14ac:dyDescent="0.25">
      <c r="A217" s="99"/>
      <c r="B217" s="113"/>
      <c r="C217" s="113"/>
      <c r="D217" s="95" t="str">
        <f>IFERROR(VLOOKUP(A217,TERCEROS[],3,FALSE),"")</f>
        <v/>
      </c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  <c r="R217" s="103"/>
      <c r="S217" s="6"/>
    </row>
    <row r="218" spans="1:19" x14ac:dyDescent="0.25">
      <c r="A218" s="99"/>
      <c r="B218" s="113"/>
      <c r="C218" s="113"/>
      <c r="D218" s="95" t="str">
        <f>IFERROR(VLOOKUP(A218,TERCEROS[],3,FALSE),"")</f>
        <v/>
      </c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103"/>
      <c r="S218" s="6"/>
    </row>
    <row r="219" spans="1:19" x14ac:dyDescent="0.25">
      <c r="A219" s="99"/>
      <c r="B219" s="113"/>
      <c r="C219" s="113"/>
      <c r="D219" s="95" t="str">
        <f>IFERROR(VLOOKUP(A219,TERCEROS[],3,FALSE),"")</f>
        <v/>
      </c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  <c r="R219" s="103"/>
      <c r="S219" s="6"/>
    </row>
    <row r="220" spans="1:19" x14ac:dyDescent="0.25">
      <c r="A220" s="99"/>
      <c r="B220" s="113"/>
      <c r="C220" s="113"/>
      <c r="D220" s="95" t="str">
        <f>IFERROR(VLOOKUP(A220,TERCEROS[],3,FALSE),"")</f>
        <v/>
      </c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  <c r="R220" s="103"/>
      <c r="S220" s="6"/>
    </row>
    <row r="221" spans="1:19" x14ac:dyDescent="0.25">
      <c r="A221" s="99"/>
      <c r="B221" s="113"/>
      <c r="C221" s="113"/>
      <c r="D221" s="95" t="str">
        <f>IFERROR(VLOOKUP(A221,TERCEROS[],3,FALSE),"")</f>
        <v/>
      </c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103"/>
      <c r="S221" s="6"/>
    </row>
    <row r="222" spans="1:19" x14ac:dyDescent="0.25">
      <c r="A222" s="99"/>
      <c r="B222" s="113"/>
      <c r="C222" s="113"/>
      <c r="D222" s="95" t="str">
        <f>IFERROR(VLOOKUP(A222,TERCEROS[],3,FALSE),"")</f>
        <v/>
      </c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  <c r="R222" s="103"/>
      <c r="S222" s="6"/>
    </row>
    <row r="223" spans="1:19" x14ac:dyDescent="0.25">
      <c r="A223" s="99"/>
      <c r="B223" s="113"/>
      <c r="C223" s="113"/>
      <c r="D223" s="95" t="str">
        <f>IFERROR(VLOOKUP(A223,TERCEROS[],3,FALSE),"")</f>
        <v/>
      </c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  <c r="R223" s="103"/>
      <c r="S223" s="6"/>
    </row>
    <row r="224" spans="1:19" x14ac:dyDescent="0.25">
      <c r="A224" s="99"/>
      <c r="B224" s="113"/>
      <c r="C224" s="113"/>
      <c r="D224" s="95" t="str">
        <f>IFERROR(VLOOKUP(A224,TERCEROS[],3,FALSE),"")</f>
        <v/>
      </c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  <c r="R224" s="103"/>
      <c r="S224" s="6"/>
    </row>
    <row r="225" spans="1:19" x14ac:dyDescent="0.25">
      <c r="A225" s="99"/>
      <c r="B225" s="113"/>
      <c r="C225" s="113"/>
      <c r="D225" s="95" t="str">
        <f>IFERROR(VLOOKUP(A225,TERCEROS[],3,FALSE),"")</f>
        <v/>
      </c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  <c r="R225" s="103"/>
      <c r="S225" s="6"/>
    </row>
    <row r="226" spans="1:19" x14ac:dyDescent="0.25">
      <c r="A226" s="99"/>
      <c r="B226" s="113"/>
      <c r="C226" s="113"/>
      <c r="D226" s="95" t="str">
        <f>IFERROR(VLOOKUP(A226,TERCEROS[],3,FALSE),"")</f>
        <v/>
      </c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  <c r="R226" s="103"/>
      <c r="S226" s="6"/>
    </row>
    <row r="227" spans="1:19" x14ac:dyDescent="0.25">
      <c r="A227" s="99"/>
      <c r="B227" s="113"/>
      <c r="C227" s="113"/>
      <c r="D227" s="95" t="str">
        <f>IFERROR(VLOOKUP(A227,TERCEROS[],3,FALSE),"")</f>
        <v/>
      </c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  <c r="R227" s="103"/>
      <c r="S227" s="6"/>
    </row>
    <row r="228" spans="1:19" x14ac:dyDescent="0.25">
      <c r="A228" s="99"/>
      <c r="B228" s="113"/>
      <c r="C228" s="113"/>
      <c r="D228" s="95" t="str">
        <f>IFERROR(VLOOKUP(A228,TERCEROS[],3,FALSE),"")</f>
        <v/>
      </c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  <c r="R228" s="103"/>
      <c r="S228" s="6"/>
    </row>
    <row r="229" spans="1:19" x14ac:dyDescent="0.25">
      <c r="A229" s="99"/>
      <c r="B229" s="113"/>
      <c r="C229" s="113"/>
      <c r="D229" s="95" t="str">
        <f>IFERROR(VLOOKUP(A229,TERCEROS[],3,FALSE),"")</f>
        <v/>
      </c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  <c r="R229" s="103"/>
      <c r="S229" s="6"/>
    </row>
    <row r="230" spans="1:19" x14ac:dyDescent="0.25">
      <c r="A230" s="99"/>
      <c r="B230" s="113"/>
      <c r="C230" s="113"/>
      <c r="D230" s="95" t="str">
        <f>IFERROR(VLOOKUP(A230,TERCEROS[],3,FALSE),"")</f>
        <v/>
      </c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95"/>
      <c r="R230" s="103"/>
      <c r="S230" s="6"/>
    </row>
    <row r="231" spans="1:19" x14ac:dyDescent="0.25">
      <c r="A231" s="99"/>
      <c r="B231" s="113"/>
      <c r="C231" s="113"/>
      <c r="D231" s="95" t="str">
        <f>IFERROR(VLOOKUP(A231,TERCEROS[],3,FALSE),"")</f>
        <v/>
      </c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  <c r="R231" s="103"/>
      <c r="S231" s="6"/>
    </row>
    <row r="232" spans="1:19" x14ac:dyDescent="0.25">
      <c r="A232" s="99"/>
      <c r="B232" s="113"/>
      <c r="C232" s="113"/>
      <c r="D232" s="95" t="str">
        <f>IFERROR(VLOOKUP(A232,TERCEROS[],3,FALSE),"")</f>
        <v/>
      </c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  <c r="R232" s="103"/>
      <c r="S232" s="6"/>
    </row>
    <row r="233" spans="1:19" x14ac:dyDescent="0.25">
      <c r="A233" s="99"/>
      <c r="B233" s="113"/>
      <c r="C233" s="113"/>
      <c r="D233" s="95" t="str">
        <f>IFERROR(VLOOKUP(A233,TERCEROS[],3,FALSE),"")</f>
        <v/>
      </c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103"/>
      <c r="S233" s="6"/>
    </row>
    <row r="234" spans="1:19" x14ac:dyDescent="0.25">
      <c r="A234" s="99"/>
      <c r="B234" s="113"/>
      <c r="C234" s="113"/>
      <c r="D234" s="95" t="str">
        <f>IFERROR(VLOOKUP(A234,TERCEROS[],3,FALSE),"")</f>
        <v/>
      </c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  <c r="R234" s="103"/>
      <c r="S234" s="6"/>
    </row>
    <row r="235" spans="1:19" x14ac:dyDescent="0.25">
      <c r="A235" s="99"/>
      <c r="B235" s="113"/>
      <c r="C235" s="113"/>
      <c r="D235" s="95" t="str">
        <f>IFERROR(VLOOKUP(A235,TERCEROS[],3,FALSE),"")</f>
        <v/>
      </c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  <c r="R235" s="103"/>
      <c r="S235" s="6"/>
    </row>
    <row r="236" spans="1:19" x14ac:dyDescent="0.25">
      <c r="A236" s="99"/>
      <c r="B236" s="113"/>
      <c r="C236" s="113"/>
      <c r="D236" s="95" t="str">
        <f>IFERROR(VLOOKUP(A236,TERCEROS[],3,FALSE),"")</f>
        <v/>
      </c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95"/>
      <c r="R236" s="103"/>
      <c r="S236" s="6"/>
    </row>
    <row r="237" spans="1:19" x14ac:dyDescent="0.25">
      <c r="A237" s="99"/>
      <c r="B237" s="113"/>
      <c r="C237" s="113"/>
      <c r="D237" s="95" t="str">
        <f>IFERROR(VLOOKUP(A237,TERCEROS[],3,FALSE),"")</f>
        <v/>
      </c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  <c r="R237" s="103"/>
      <c r="S237" s="6"/>
    </row>
    <row r="238" spans="1:19" x14ac:dyDescent="0.25">
      <c r="A238" s="99"/>
      <c r="B238" s="113"/>
      <c r="C238" s="113"/>
      <c r="D238" s="95" t="str">
        <f>IFERROR(VLOOKUP(A238,TERCEROS[],3,FALSE),"")</f>
        <v/>
      </c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  <c r="Q238" s="95"/>
      <c r="R238" s="103"/>
      <c r="S238" s="6"/>
    </row>
    <row r="239" spans="1:19" x14ac:dyDescent="0.25">
      <c r="A239" s="99"/>
      <c r="B239" s="113"/>
      <c r="C239" s="113"/>
      <c r="D239" s="95" t="str">
        <f>IFERROR(VLOOKUP(A239,TERCEROS[],3,FALSE),"")</f>
        <v/>
      </c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/>
      <c r="R239" s="103"/>
      <c r="S239" s="6"/>
    </row>
    <row r="240" spans="1:19" x14ac:dyDescent="0.25">
      <c r="A240" s="99"/>
      <c r="B240" s="113"/>
      <c r="C240" s="113"/>
      <c r="D240" s="95" t="str">
        <f>IFERROR(VLOOKUP(A240,TERCEROS[],3,FALSE),"")</f>
        <v/>
      </c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5"/>
      <c r="R240" s="103"/>
      <c r="S240" s="6"/>
    </row>
    <row r="241" spans="1:19" x14ac:dyDescent="0.25">
      <c r="A241" s="99"/>
      <c r="B241" s="113"/>
      <c r="C241" s="113"/>
      <c r="D241" s="95" t="str">
        <f>IFERROR(VLOOKUP(A241,TERCEROS[],3,FALSE),"")</f>
        <v/>
      </c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  <c r="Q241" s="95"/>
      <c r="R241" s="103"/>
      <c r="S241" s="6"/>
    </row>
    <row r="242" spans="1:19" x14ac:dyDescent="0.25">
      <c r="A242" s="99"/>
      <c r="B242" s="113"/>
      <c r="C242" s="113"/>
      <c r="D242" s="95" t="str">
        <f>IFERROR(VLOOKUP(A242,TERCEROS[],3,FALSE),"")</f>
        <v/>
      </c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  <c r="R242" s="103"/>
      <c r="S242" s="6"/>
    </row>
    <row r="243" spans="1:19" x14ac:dyDescent="0.25">
      <c r="A243" s="99"/>
      <c r="B243" s="113"/>
      <c r="C243" s="113"/>
      <c r="D243" s="95" t="str">
        <f>IFERROR(VLOOKUP(A243,TERCEROS[],3,FALSE),"")</f>
        <v/>
      </c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  <c r="R243" s="103"/>
      <c r="S243" s="6"/>
    </row>
    <row r="244" spans="1:19" x14ac:dyDescent="0.25">
      <c r="A244" s="99"/>
      <c r="B244" s="113"/>
      <c r="C244" s="113"/>
      <c r="D244" s="95" t="str">
        <f>IFERROR(VLOOKUP(A244,TERCEROS[],3,FALSE),"")</f>
        <v/>
      </c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  <c r="R244" s="103"/>
      <c r="S244" s="6"/>
    </row>
    <row r="245" spans="1:19" x14ac:dyDescent="0.25">
      <c r="A245" s="99"/>
      <c r="B245" s="113"/>
      <c r="C245" s="113"/>
      <c r="D245" s="95" t="str">
        <f>IFERROR(VLOOKUP(A245,TERCEROS[],3,FALSE),"")</f>
        <v/>
      </c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  <c r="Q245" s="95"/>
      <c r="R245" s="103"/>
      <c r="S245" s="6"/>
    </row>
    <row r="246" spans="1:19" x14ac:dyDescent="0.25">
      <c r="A246" s="99"/>
      <c r="B246" s="113"/>
      <c r="C246" s="113"/>
      <c r="D246" s="95" t="str">
        <f>IFERROR(VLOOKUP(A246,TERCEROS[],3,FALSE),"")</f>
        <v/>
      </c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95"/>
      <c r="Q246" s="95"/>
      <c r="R246" s="103"/>
      <c r="S246" s="6"/>
    </row>
    <row r="247" spans="1:19" x14ac:dyDescent="0.25">
      <c r="A247" s="99"/>
      <c r="B247" s="113"/>
      <c r="C247" s="113"/>
      <c r="D247" s="95" t="str">
        <f>IFERROR(VLOOKUP(A247,TERCEROS[],3,FALSE),"")</f>
        <v/>
      </c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95"/>
      <c r="Q247" s="95"/>
      <c r="R247" s="103"/>
      <c r="S247" s="6"/>
    </row>
    <row r="248" spans="1:19" x14ac:dyDescent="0.25">
      <c r="A248" s="99"/>
      <c r="B248" s="113"/>
      <c r="C248" s="113"/>
      <c r="D248" s="95" t="str">
        <f>IFERROR(VLOOKUP(A248,TERCEROS[],3,FALSE),"")</f>
        <v/>
      </c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95"/>
      <c r="Q248" s="95"/>
      <c r="R248" s="103"/>
      <c r="S248" s="6"/>
    </row>
    <row r="249" spans="1:19" x14ac:dyDescent="0.25">
      <c r="A249" s="99"/>
      <c r="B249" s="113"/>
      <c r="C249" s="113"/>
      <c r="D249" s="95" t="str">
        <f>IFERROR(VLOOKUP(A249,TERCEROS[],3,FALSE),"")</f>
        <v/>
      </c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95"/>
      <c r="Q249" s="95"/>
      <c r="R249" s="103"/>
      <c r="S249" s="6"/>
    </row>
    <row r="250" spans="1:19" x14ac:dyDescent="0.25">
      <c r="A250" s="99"/>
      <c r="B250" s="113"/>
      <c r="C250" s="113"/>
      <c r="D250" s="95" t="str">
        <f>IFERROR(VLOOKUP(A250,TERCEROS[],3,FALSE),"")</f>
        <v/>
      </c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95"/>
      <c r="Q250" s="95"/>
      <c r="R250" s="103"/>
      <c r="S250" s="6"/>
    </row>
    <row r="251" spans="1:19" x14ac:dyDescent="0.25">
      <c r="A251" s="99"/>
      <c r="B251" s="113"/>
      <c r="C251" s="113"/>
      <c r="D251" s="95" t="str">
        <f>IFERROR(VLOOKUP(A251,TERCEROS[],3,FALSE),"")</f>
        <v/>
      </c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95"/>
      <c r="Q251" s="95"/>
      <c r="R251" s="103"/>
      <c r="S251" s="6"/>
    </row>
    <row r="252" spans="1:19" x14ac:dyDescent="0.25">
      <c r="A252" s="99"/>
      <c r="B252" s="113"/>
      <c r="C252" s="113"/>
      <c r="D252" s="95" t="str">
        <f>IFERROR(VLOOKUP(A252,TERCEROS[],3,FALSE),"")</f>
        <v/>
      </c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95"/>
      <c r="Q252" s="95"/>
      <c r="R252" s="103"/>
      <c r="S252" s="6"/>
    </row>
    <row r="253" spans="1:19" x14ac:dyDescent="0.25">
      <c r="A253" s="99"/>
      <c r="B253" s="113"/>
      <c r="C253" s="113"/>
      <c r="D253" s="95" t="str">
        <f>IFERROR(VLOOKUP(A253,TERCEROS[],3,FALSE),"")</f>
        <v/>
      </c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95"/>
      <c r="Q253" s="95"/>
      <c r="R253" s="103"/>
      <c r="S253" s="6"/>
    </row>
    <row r="254" spans="1:19" x14ac:dyDescent="0.25">
      <c r="A254" s="99"/>
      <c r="B254" s="113"/>
      <c r="C254" s="113"/>
      <c r="D254" s="95" t="str">
        <f>IFERROR(VLOOKUP(A254,TERCEROS[],3,FALSE),"")</f>
        <v/>
      </c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95"/>
      <c r="Q254" s="95"/>
      <c r="R254" s="103"/>
      <c r="S254" s="6"/>
    </row>
    <row r="255" spans="1:19" x14ac:dyDescent="0.25">
      <c r="A255" s="99"/>
      <c r="B255" s="113"/>
      <c r="C255" s="113"/>
      <c r="D255" s="95" t="str">
        <f>IFERROR(VLOOKUP(A255,TERCEROS[],3,FALSE),"")</f>
        <v/>
      </c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95"/>
      <c r="Q255" s="95"/>
      <c r="R255" s="103"/>
      <c r="S255" s="6"/>
    </row>
    <row r="256" spans="1:19" x14ac:dyDescent="0.25">
      <c r="A256" s="99"/>
      <c r="B256" s="113"/>
      <c r="C256" s="113"/>
      <c r="D256" s="95" t="str">
        <f>IFERROR(VLOOKUP(A256,TERCEROS[],3,FALSE),"")</f>
        <v/>
      </c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95"/>
      <c r="Q256" s="95"/>
      <c r="R256" s="103"/>
      <c r="S256" s="6"/>
    </row>
    <row r="257" spans="1:19" x14ac:dyDescent="0.25">
      <c r="A257" s="99"/>
      <c r="B257" s="113"/>
      <c r="C257" s="113"/>
      <c r="D257" s="95" t="str">
        <f>IFERROR(VLOOKUP(A257,TERCEROS[],3,FALSE),"")</f>
        <v/>
      </c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95"/>
      <c r="Q257" s="95"/>
      <c r="R257" s="103"/>
      <c r="S257" s="6"/>
    </row>
    <row r="258" spans="1:19" x14ac:dyDescent="0.25">
      <c r="A258" s="99"/>
      <c r="B258" s="113"/>
      <c r="C258" s="113"/>
      <c r="D258" s="95" t="str">
        <f>IFERROR(VLOOKUP(A258,TERCEROS[],3,FALSE),"")</f>
        <v/>
      </c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95"/>
      <c r="Q258" s="95"/>
      <c r="R258" s="103"/>
      <c r="S258" s="6"/>
    </row>
    <row r="259" spans="1:19" x14ac:dyDescent="0.25">
      <c r="A259" s="99"/>
      <c r="B259" s="113"/>
      <c r="C259" s="113"/>
      <c r="D259" s="95" t="str">
        <f>IFERROR(VLOOKUP(A259,TERCEROS[],3,FALSE),"")</f>
        <v/>
      </c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95"/>
      <c r="Q259" s="95"/>
      <c r="R259" s="103"/>
      <c r="S259" s="6"/>
    </row>
    <row r="260" spans="1:19" x14ac:dyDescent="0.25">
      <c r="A260" s="99"/>
      <c r="B260" s="113"/>
      <c r="C260" s="113"/>
      <c r="D260" s="95" t="str">
        <f>IFERROR(VLOOKUP(A260,TERCEROS[],3,FALSE),"")</f>
        <v/>
      </c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95"/>
      <c r="Q260" s="95"/>
      <c r="R260" s="103"/>
      <c r="S260" s="6"/>
    </row>
    <row r="261" spans="1:19" x14ac:dyDescent="0.25">
      <c r="A261" s="99"/>
      <c r="B261" s="113"/>
      <c r="C261" s="113"/>
      <c r="D261" s="95" t="str">
        <f>IFERROR(VLOOKUP(A261,TERCEROS[],3,FALSE),"")</f>
        <v/>
      </c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95"/>
      <c r="Q261" s="95"/>
      <c r="R261" s="103"/>
      <c r="S261" s="6"/>
    </row>
    <row r="262" spans="1:19" x14ac:dyDescent="0.25">
      <c r="A262" s="99"/>
      <c r="B262" s="113"/>
      <c r="C262" s="113"/>
      <c r="D262" s="95" t="str">
        <f>IFERROR(VLOOKUP(A262,TERCEROS[],3,FALSE),"")</f>
        <v/>
      </c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95"/>
      <c r="Q262" s="95"/>
      <c r="R262" s="103"/>
      <c r="S262" s="6"/>
    </row>
    <row r="263" spans="1:19" x14ac:dyDescent="0.25">
      <c r="A263" s="99"/>
      <c r="B263" s="113"/>
      <c r="C263" s="113"/>
      <c r="D263" s="95" t="str">
        <f>IFERROR(VLOOKUP(A263,TERCEROS[],3,FALSE),"")</f>
        <v/>
      </c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95"/>
      <c r="Q263" s="95"/>
      <c r="R263" s="103"/>
      <c r="S263" s="6"/>
    </row>
    <row r="264" spans="1:19" x14ac:dyDescent="0.25">
      <c r="A264" s="99"/>
      <c r="B264" s="113"/>
      <c r="C264" s="113"/>
      <c r="D264" s="95" t="str">
        <f>IFERROR(VLOOKUP(A264,TERCEROS[],3,FALSE),"")</f>
        <v/>
      </c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95"/>
      <c r="Q264" s="95"/>
      <c r="R264" s="103"/>
      <c r="S264" s="6"/>
    </row>
    <row r="265" spans="1:19" x14ac:dyDescent="0.25">
      <c r="A265" s="99"/>
      <c r="B265" s="113"/>
      <c r="C265" s="113"/>
      <c r="D265" s="95" t="str">
        <f>IFERROR(VLOOKUP(A265,TERCEROS[],3,FALSE),"")</f>
        <v/>
      </c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95"/>
      <c r="Q265" s="95"/>
      <c r="R265" s="103"/>
      <c r="S265" s="6"/>
    </row>
    <row r="266" spans="1:19" x14ac:dyDescent="0.25">
      <c r="A266" s="99"/>
      <c r="B266" s="113"/>
      <c r="C266" s="113"/>
      <c r="D266" s="95" t="str">
        <f>IFERROR(VLOOKUP(A266,TERCEROS[],3,FALSE),"")</f>
        <v/>
      </c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95"/>
      <c r="Q266" s="95"/>
      <c r="R266" s="103"/>
      <c r="S266" s="6"/>
    </row>
    <row r="267" spans="1:19" x14ac:dyDescent="0.25">
      <c r="A267" s="99"/>
      <c r="B267" s="113"/>
      <c r="C267" s="113"/>
      <c r="D267" s="95" t="str">
        <f>IFERROR(VLOOKUP(A267,TERCEROS[],3,FALSE),"")</f>
        <v/>
      </c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95"/>
      <c r="Q267" s="95"/>
      <c r="R267" s="103"/>
      <c r="S267" s="6"/>
    </row>
    <row r="268" spans="1:19" x14ac:dyDescent="0.25">
      <c r="A268" s="99"/>
      <c r="B268" s="113"/>
      <c r="C268" s="113"/>
      <c r="D268" s="95" t="str">
        <f>IFERROR(VLOOKUP(A268,TERCEROS[],3,FALSE),"")</f>
        <v/>
      </c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95"/>
      <c r="Q268" s="95"/>
      <c r="R268" s="103"/>
      <c r="S268" s="6"/>
    </row>
    <row r="269" spans="1:19" x14ac:dyDescent="0.25">
      <c r="A269" s="99"/>
      <c r="B269" s="113"/>
      <c r="C269" s="113"/>
      <c r="D269" s="95" t="str">
        <f>IFERROR(VLOOKUP(A269,TERCEROS[],3,FALSE),"")</f>
        <v/>
      </c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95"/>
      <c r="Q269" s="95"/>
      <c r="R269" s="103"/>
      <c r="S269" s="6"/>
    </row>
    <row r="270" spans="1:19" x14ac:dyDescent="0.25">
      <c r="A270" s="99"/>
      <c r="B270" s="113"/>
      <c r="C270" s="113"/>
      <c r="D270" s="95" t="str">
        <f>IFERROR(VLOOKUP(A270,TERCEROS[],3,FALSE),"")</f>
        <v/>
      </c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95"/>
      <c r="Q270" s="95"/>
      <c r="R270" s="103"/>
      <c r="S270" s="6"/>
    </row>
    <row r="271" spans="1:19" x14ac:dyDescent="0.25">
      <c r="A271" s="99"/>
      <c r="B271" s="113"/>
      <c r="C271" s="113"/>
      <c r="D271" s="95" t="str">
        <f>IFERROR(VLOOKUP(A271,TERCEROS[],3,FALSE),"")</f>
        <v/>
      </c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95"/>
      <c r="Q271" s="95"/>
      <c r="R271" s="103"/>
      <c r="S271" s="6"/>
    </row>
    <row r="272" spans="1:19" x14ac:dyDescent="0.25">
      <c r="A272" s="99"/>
      <c r="B272" s="113"/>
      <c r="C272" s="113"/>
      <c r="D272" s="95" t="str">
        <f>IFERROR(VLOOKUP(A272,TERCEROS[],3,FALSE),"")</f>
        <v/>
      </c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95"/>
      <c r="Q272" s="95"/>
      <c r="R272" s="103"/>
      <c r="S272" s="6"/>
    </row>
    <row r="273" spans="1:19" x14ac:dyDescent="0.25">
      <c r="A273" s="99"/>
      <c r="B273" s="113"/>
      <c r="C273" s="113"/>
      <c r="D273" s="95" t="str">
        <f>IFERROR(VLOOKUP(A273,TERCEROS[],3,FALSE),"")</f>
        <v/>
      </c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95"/>
      <c r="Q273" s="95"/>
      <c r="R273" s="103"/>
      <c r="S273" s="6"/>
    </row>
    <row r="274" spans="1:19" x14ac:dyDescent="0.25">
      <c r="A274" s="99"/>
      <c r="B274" s="113"/>
      <c r="C274" s="113"/>
      <c r="D274" s="95" t="str">
        <f>IFERROR(VLOOKUP(A274,TERCEROS[],3,FALSE),"")</f>
        <v/>
      </c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95"/>
      <c r="Q274" s="95"/>
      <c r="R274" s="103"/>
      <c r="S274" s="6"/>
    </row>
    <row r="275" spans="1:19" x14ac:dyDescent="0.25">
      <c r="A275" s="99"/>
      <c r="B275" s="113"/>
      <c r="C275" s="113"/>
      <c r="D275" s="95" t="str">
        <f>IFERROR(VLOOKUP(A275,TERCEROS[],3,FALSE),"")</f>
        <v/>
      </c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95"/>
      <c r="Q275" s="95"/>
      <c r="R275" s="103"/>
      <c r="S275" s="6"/>
    </row>
    <row r="276" spans="1:19" x14ac:dyDescent="0.25">
      <c r="A276" s="99"/>
      <c r="B276" s="113"/>
      <c r="C276" s="113"/>
      <c r="D276" s="95" t="str">
        <f>IFERROR(VLOOKUP(A276,TERCEROS[],3,FALSE),"")</f>
        <v/>
      </c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95"/>
      <c r="Q276" s="95"/>
      <c r="R276" s="103"/>
      <c r="S276" s="6"/>
    </row>
    <row r="277" spans="1:19" x14ac:dyDescent="0.25">
      <c r="A277" s="99"/>
      <c r="B277" s="113"/>
      <c r="C277" s="113"/>
      <c r="D277" s="95" t="str">
        <f>IFERROR(VLOOKUP(A277,TERCEROS[],3,FALSE),"")</f>
        <v/>
      </c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95"/>
      <c r="Q277" s="95"/>
      <c r="R277" s="103"/>
      <c r="S277" s="6"/>
    </row>
    <row r="278" spans="1:19" x14ac:dyDescent="0.25">
      <c r="A278" s="99"/>
      <c r="B278" s="113"/>
      <c r="C278" s="113"/>
      <c r="D278" s="95" t="str">
        <f>IFERROR(VLOOKUP(A278,TERCEROS[],3,FALSE),"")</f>
        <v/>
      </c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95"/>
      <c r="Q278" s="95"/>
      <c r="R278" s="103"/>
      <c r="S278" s="6"/>
    </row>
    <row r="279" spans="1:19" x14ac:dyDescent="0.25">
      <c r="A279" s="99"/>
      <c r="B279" s="113"/>
      <c r="C279" s="113"/>
      <c r="D279" s="95" t="str">
        <f>IFERROR(VLOOKUP(A279,TERCEROS[],3,FALSE),"")</f>
        <v/>
      </c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95"/>
      <c r="Q279" s="95"/>
      <c r="R279" s="103"/>
      <c r="S279" s="6"/>
    </row>
    <row r="280" spans="1:19" x14ac:dyDescent="0.25">
      <c r="A280" s="99"/>
      <c r="B280" s="113"/>
      <c r="C280" s="113"/>
      <c r="D280" s="95" t="str">
        <f>IFERROR(VLOOKUP(A280,TERCEROS[],3,FALSE),"")</f>
        <v/>
      </c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95"/>
      <c r="Q280" s="95"/>
      <c r="R280" s="103"/>
      <c r="S280" s="6"/>
    </row>
    <row r="281" spans="1:19" x14ac:dyDescent="0.25">
      <c r="A281" s="99"/>
      <c r="B281" s="113"/>
      <c r="C281" s="113"/>
      <c r="D281" s="95" t="str">
        <f>IFERROR(VLOOKUP(A281,TERCEROS[],3,FALSE),"")</f>
        <v/>
      </c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95"/>
      <c r="Q281" s="95"/>
      <c r="R281" s="103"/>
      <c r="S281" s="6"/>
    </row>
    <row r="282" spans="1:19" x14ac:dyDescent="0.25">
      <c r="A282" s="99"/>
      <c r="B282" s="113"/>
      <c r="C282" s="113"/>
      <c r="D282" s="95" t="str">
        <f>IFERROR(VLOOKUP(A282,TERCEROS[],3,FALSE),"")</f>
        <v/>
      </c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95"/>
      <c r="Q282" s="95"/>
      <c r="R282" s="103"/>
      <c r="S282" s="6"/>
    </row>
    <row r="283" spans="1:19" x14ac:dyDescent="0.25">
      <c r="A283" s="99"/>
      <c r="B283" s="113"/>
      <c r="C283" s="113"/>
      <c r="D283" s="95" t="str">
        <f>IFERROR(VLOOKUP(A283,TERCEROS[],3,FALSE),"")</f>
        <v/>
      </c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95"/>
      <c r="Q283" s="95"/>
      <c r="R283" s="103"/>
      <c r="S283" s="6"/>
    </row>
    <row r="284" spans="1:19" x14ac:dyDescent="0.25">
      <c r="A284" s="99"/>
      <c r="B284" s="113"/>
      <c r="C284" s="113"/>
      <c r="D284" s="95" t="str">
        <f>IFERROR(VLOOKUP(A284,TERCEROS[],3,FALSE),"")</f>
        <v/>
      </c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95"/>
      <c r="Q284" s="95"/>
      <c r="R284" s="103"/>
      <c r="S284" s="6"/>
    </row>
    <row r="285" spans="1:19" x14ac:dyDescent="0.25">
      <c r="A285" s="99"/>
      <c r="B285" s="113"/>
      <c r="C285" s="113"/>
      <c r="D285" s="95" t="str">
        <f>IFERROR(VLOOKUP(A285,TERCEROS[],3,FALSE),"")</f>
        <v/>
      </c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95"/>
      <c r="Q285" s="95"/>
      <c r="R285" s="103"/>
      <c r="S285" s="6"/>
    </row>
    <row r="286" spans="1:19" x14ac:dyDescent="0.25">
      <c r="A286" s="99"/>
      <c r="B286" s="113"/>
      <c r="C286" s="113"/>
      <c r="D286" s="95" t="str">
        <f>IFERROR(VLOOKUP(A286,TERCEROS[],3,FALSE),"")</f>
        <v/>
      </c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95"/>
      <c r="Q286" s="95"/>
      <c r="R286" s="103"/>
      <c r="S286" s="6"/>
    </row>
    <row r="287" spans="1:19" x14ac:dyDescent="0.25">
      <c r="A287" s="99"/>
      <c r="B287" s="113"/>
      <c r="C287" s="113"/>
      <c r="D287" s="95" t="str">
        <f>IFERROR(VLOOKUP(A287,TERCEROS[],3,FALSE),"")</f>
        <v/>
      </c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95"/>
      <c r="Q287" s="95"/>
      <c r="R287" s="103"/>
      <c r="S287" s="6"/>
    </row>
    <row r="288" spans="1:19" x14ac:dyDescent="0.25">
      <c r="A288" s="99"/>
      <c r="B288" s="113"/>
      <c r="C288" s="113"/>
      <c r="D288" s="95" t="str">
        <f>IFERROR(VLOOKUP(A288,TERCEROS[],3,FALSE),"")</f>
        <v/>
      </c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95"/>
      <c r="Q288" s="95"/>
      <c r="R288" s="103"/>
      <c r="S288" s="6"/>
    </row>
    <row r="289" spans="1:19" x14ac:dyDescent="0.25">
      <c r="A289" s="99"/>
      <c r="B289" s="113"/>
      <c r="C289" s="113"/>
      <c r="D289" s="95" t="str">
        <f>IFERROR(VLOOKUP(A289,TERCEROS[],3,FALSE),"")</f>
        <v/>
      </c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95"/>
      <c r="Q289" s="95"/>
      <c r="R289" s="103"/>
      <c r="S289" s="6"/>
    </row>
    <row r="290" spans="1:19" x14ac:dyDescent="0.25">
      <c r="A290" s="99"/>
      <c r="B290" s="113"/>
      <c r="C290" s="113"/>
      <c r="D290" s="95" t="str">
        <f>IFERROR(VLOOKUP(A290,TERCEROS[],3,FALSE),"")</f>
        <v/>
      </c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95"/>
      <c r="Q290" s="95"/>
      <c r="R290" s="103"/>
      <c r="S290" s="6"/>
    </row>
    <row r="291" spans="1:19" x14ac:dyDescent="0.25">
      <c r="A291" s="99"/>
      <c r="B291" s="113"/>
      <c r="C291" s="113"/>
      <c r="D291" s="95" t="str">
        <f>IFERROR(VLOOKUP(A291,TERCEROS[],3,FALSE),"")</f>
        <v/>
      </c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95"/>
      <c r="Q291" s="95"/>
      <c r="R291" s="103"/>
      <c r="S291" s="6"/>
    </row>
    <row r="292" spans="1:19" x14ac:dyDescent="0.25">
      <c r="A292" s="99"/>
      <c r="B292" s="113"/>
      <c r="C292" s="113"/>
      <c r="D292" s="95" t="str">
        <f>IFERROR(VLOOKUP(A292,TERCEROS[],3,FALSE),"")</f>
        <v/>
      </c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95"/>
      <c r="Q292" s="95"/>
      <c r="R292" s="103"/>
      <c r="S292" s="6"/>
    </row>
    <row r="293" spans="1:19" x14ac:dyDescent="0.25">
      <c r="A293" s="99"/>
      <c r="B293" s="113"/>
      <c r="C293" s="113"/>
      <c r="D293" s="95" t="str">
        <f>IFERROR(VLOOKUP(A293,TERCEROS[],3,FALSE),"")</f>
        <v/>
      </c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95"/>
      <c r="Q293" s="95"/>
      <c r="R293" s="103"/>
      <c r="S293" s="6"/>
    </row>
    <row r="294" spans="1:19" x14ac:dyDescent="0.25">
      <c r="A294" s="99"/>
      <c r="B294" s="113"/>
      <c r="C294" s="113"/>
      <c r="D294" s="95" t="str">
        <f>IFERROR(VLOOKUP(A294,TERCEROS[],3,FALSE),"")</f>
        <v/>
      </c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95"/>
      <c r="Q294" s="95"/>
      <c r="R294" s="103"/>
      <c r="S294" s="6"/>
    </row>
    <row r="295" spans="1:19" x14ac:dyDescent="0.25">
      <c r="A295" s="99"/>
      <c r="B295" s="113"/>
      <c r="C295" s="113"/>
      <c r="D295" s="95" t="str">
        <f>IFERROR(VLOOKUP(A295,TERCEROS[],3,FALSE),"")</f>
        <v/>
      </c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95"/>
      <c r="Q295" s="95"/>
      <c r="R295" s="103"/>
      <c r="S295" s="6"/>
    </row>
    <row r="296" spans="1:19" x14ac:dyDescent="0.25">
      <c r="A296" s="99"/>
      <c r="B296" s="113"/>
      <c r="C296" s="113"/>
      <c r="D296" s="95" t="str">
        <f>IFERROR(VLOOKUP(A296,TERCEROS[],3,FALSE),"")</f>
        <v/>
      </c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95"/>
      <c r="Q296" s="95"/>
      <c r="R296" s="103"/>
      <c r="S296" s="6"/>
    </row>
    <row r="297" spans="1:19" x14ac:dyDescent="0.25">
      <c r="A297" s="99"/>
      <c r="B297" s="113"/>
      <c r="C297" s="113"/>
      <c r="D297" s="95" t="str">
        <f>IFERROR(VLOOKUP(A297,TERCEROS[],3,FALSE),"")</f>
        <v/>
      </c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95"/>
      <c r="Q297" s="95"/>
      <c r="R297" s="103"/>
      <c r="S297" s="6"/>
    </row>
    <row r="298" spans="1:19" x14ac:dyDescent="0.25">
      <c r="A298" s="99"/>
      <c r="B298" s="113"/>
      <c r="C298" s="113"/>
      <c r="D298" s="95" t="str">
        <f>IFERROR(VLOOKUP(A298,TERCEROS[],3,FALSE),"")</f>
        <v/>
      </c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95"/>
      <c r="Q298" s="95"/>
      <c r="R298" s="103"/>
      <c r="S298" s="6"/>
    </row>
    <row r="299" spans="1:19" x14ac:dyDescent="0.25">
      <c r="A299" s="99"/>
      <c r="B299" s="113"/>
      <c r="C299" s="113"/>
      <c r="D299" s="95" t="str">
        <f>IFERROR(VLOOKUP(A299,TERCEROS[],3,FALSE),"")</f>
        <v/>
      </c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95"/>
      <c r="Q299" s="95"/>
      <c r="R299" s="103"/>
      <c r="S299" s="6"/>
    </row>
    <row r="300" spans="1:19" x14ac:dyDescent="0.25">
      <c r="A300" s="99"/>
      <c r="B300" s="113"/>
      <c r="C300" s="113"/>
      <c r="D300" s="95" t="str">
        <f>IFERROR(VLOOKUP(A300,TERCEROS[],3,FALSE),"")</f>
        <v/>
      </c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95"/>
      <c r="Q300" s="95"/>
      <c r="R300" s="103"/>
      <c r="S300" s="6"/>
    </row>
    <row r="301" spans="1:19" x14ac:dyDescent="0.25">
      <c r="A301" s="99"/>
      <c r="B301" s="113"/>
      <c r="C301" s="113"/>
      <c r="D301" s="95" t="str">
        <f>IFERROR(VLOOKUP(A301,TERCEROS[],3,FALSE),"")</f>
        <v/>
      </c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95"/>
      <c r="Q301" s="95"/>
      <c r="R301" s="103"/>
      <c r="S301" s="6"/>
    </row>
    <row r="302" spans="1:19" x14ac:dyDescent="0.25">
      <c r="A302" s="99"/>
      <c r="B302" s="113"/>
      <c r="C302" s="113"/>
      <c r="D302" s="95" t="str">
        <f>IFERROR(VLOOKUP(A302,TERCEROS[],3,FALSE),"")</f>
        <v/>
      </c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95"/>
      <c r="Q302" s="95"/>
      <c r="R302" s="103"/>
      <c r="S302" s="6"/>
    </row>
    <row r="303" spans="1:19" x14ac:dyDescent="0.25">
      <c r="A303" s="99"/>
      <c r="B303" s="113"/>
      <c r="C303" s="113"/>
      <c r="D303" s="95" t="str">
        <f>IFERROR(VLOOKUP(A303,TERCEROS[],3,FALSE),"")</f>
        <v/>
      </c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95"/>
      <c r="Q303" s="95"/>
      <c r="R303" s="103"/>
      <c r="S303" s="6"/>
    </row>
    <row r="304" spans="1:19" x14ac:dyDescent="0.25">
      <c r="A304" s="99"/>
      <c r="B304" s="113"/>
      <c r="C304" s="113"/>
      <c r="D304" s="95" t="str">
        <f>IFERROR(VLOOKUP(A304,TERCEROS[],3,FALSE),"")</f>
        <v/>
      </c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95"/>
      <c r="Q304" s="95"/>
      <c r="R304" s="103"/>
      <c r="S304" s="6"/>
    </row>
    <row r="305" spans="1:19" x14ac:dyDescent="0.25">
      <c r="A305" s="99"/>
      <c r="B305" s="113"/>
      <c r="C305" s="113"/>
      <c r="D305" s="95" t="str">
        <f>IFERROR(VLOOKUP(A305,TERCEROS[],3,FALSE),"")</f>
        <v/>
      </c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95"/>
      <c r="Q305" s="95"/>
      <c r="R305" s="103"/>
      <c r="S305" s="6"/>
    </row>
    <row r="306" spans="1:19" x14ac:dyDescent="0.25">
      <c r="A306" s="99"/>
      <c r="B306" s="113"/>
      <c r="C306" s="113"/>
      <c r="D306" s="95" t="str">
        <f>IFERROR(VLOOKUP(A306,TERCEROS[],3,FALSE),"")</f>
        <v/>
      </c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95"/>
      <c r="Q306" s="95"/>
      <c r="R306" s="103"/>
      <c r="S306" s="6"/>
    </row>
    <row r="307" spans="1:19" x14ac:dyDescent="0.25">
      <c r="A307" s="99"/>
      <c r="B307" s="113"/>
      <c r="C307" s="113"/>
      <c r="D307" s="95" t="str">
        <f>IFERROR(VLOOKUP(A307,TERCEROS[],3,FALSE),"")</f>
        <v/>
      </c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95"/>
      <c r="Q307" s="95"/>
      <c r="R307" s="103"/>
      <c r="S307" s="6"/>
    </row>
    <row r="308" spans="1:19" x14ac:dyDescent="0.25">
      <c r="A308" s="99"/>
      <c r="B308" s="113"/>
      <c r="C308" s="113"/>
      <c r="D308" s="95" t="str">
        <f>IFERROR(VLOOKUP(A308,TERCEROS[],3,FALSE),"")</f>
        <v/>
      </c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95"/>
      <c r="Q308" s="95"/>
      <c r="R308" s="103"/>
      <c r="S308" s="6"/>
    </row>
    <row r="309" spans="1:19" x14ac:dyDescent="0.25">
      <c r="A309" s="99"/>
      <c r="B309" s="113"/>
      <c r="C309" s="113"/>
      <c r="D309" s="95" t="str">
        <f>IFERROR(VLOOKUP(A309,TERCEROS[],3,FALSE),"")</f>
        <v/>
      </c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95"/>
      <c r="Q309" s="95"/>
      <c r="R309" s="103"/>
      <c r="S309" s="6"/>
    </row>
    <row r="310" spans="1:19" x14ac:dyDescent="0.25">
      <c r="A310" s="99"/>
      <c r="B310" s="113"/>
      <c r="C310" s="113"/>
      <c r="D310" s="95" t="str">
        <f>IFERROR(VLOOKUP(A310,TERCEROS[],3,FALSE),"")</f>
        <v/>
      </c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95"/>
      <c r="Q310" s="95"/>
      <c r="R310" s="103"/>
      <c r="S310" s="6"/>
    </row>
    <row r="311" spans="1:19" x14ac:dyDescent="0.25">
      <c r="A311" s="99"/>
      <c r="B311" s="113"/>
      <c r="C311" s="113"/>
      <c r="D311" s="95" t="str">
        <f>IFERROR(VLOOKUP(A311,TERCEROS[],3,FALSE),"")</f>
        <v/>
      </c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95"/>
      <c r="Q311" s="95"/>
      <c r="R311" s="103"/>
      <c r="S311" s="6"/>
    </row>
    <row r="312" spans="1:19" x14ac:dyDescent="0.25">
      <c r="A312" s="99"/>
      <c r="B312" s="113"/>
      <c r="C312" s="113"/>
      <c r="D312" s="95" t="str">
        <f>IFERROR(VLOOKUP(A312,TERCEROS[],3,FALSE),"")</f>
        <v/>
      </c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95"/>
      <c r="Q312" s="95"/>
      <c r="R312" s="103"/>
      <c r="S312" s="6"/>
    </row>
    <row r="313" spans="1:19" x14ac:dyDescent="0.25">
      <c r="A313" s="99"/>
      <c r="B313" s="113"/>
      <c r="C313" s="113"/>
      <c r="D313" s="95" t="str">
        <f>IFERROR(VLOOKUP(A313,TERCEROS[],3,FALSE),"")</f>
        <v/>
      </c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95"/>
      <c r="Q313" s="95"/>
      <c r="R313" s="103"/>
      <c r="S313" s="6"/>
    </row>
    <row r="314" spans="1:19" x14ac:dyDescent="0.25">
      <c r="A314" s="99"/>
      <c r="B314" s="113"/>
      <c r="C314" s="113"/>
      <c r="D314" s="95" t="str">
        <f>IFERROR(VLOOKUP(A314,TERCEROS[],3,FALSE),"")</f>
        <v/>
      </c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95"/>
      <c r="Q314" s="95"/>
      <c r="R314" s="103"/>
      <c r="S314" s="6"/>
    </row>
    <row r="315" spans="1:19" x14ac:dyDescent="0.25">
      <c r="A315" s="99"/>
      <c r="B315" s="113"/>
      <c r="C315" s="113"/>
      <c r="D315" s="95" t="str">
        <f>IFERROR(VLOOKUP(A315,TERCEROS[],3,FALSE),"")</f>
        <v/>
      </c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95"/>
      <c r="Q315" s="95"/>
      <c r="R315" s="103"/>
      <c r="S315" s="6"/>
    </row>
    <row r="316" spans="1:19" x14ac:dyDescent="0.25">
      <c r="A316" s="99"/>
      <c r="B316" s="113"/>
      <c r="C316" s="113"/>
      <c r="D316" s="95" t="str">
        <f>IFERROR(VLOOKUP(A316,TERCEROS[],3,FALSE),"")</f>
        <v/>
      </c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95"/>
      <c r="Q316" s="95"/>
      <c r="R316" s="103"/>
      <c r="S316" s="6"/>
    </row>
    <row r="317" spans="1:19" x14ac:dyDescent="0.25">
      <c r="A317" s="99"/>
      <c r="B317" s="113"/>
      <c r="C317" s="113"/>
      <c r="D317" s="95" t="str">
        <f>IFERROR(VLOOKUP(A317,TERCEROS[],3,FALSE),"")</f>
        <v/>
      </c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95"/>
      <c r="Q317" s="95"/>
      <c r="R317" s="103"/>
      <c r="S317" s="6"/>
    </row>
    <row r="318" spans="1:19" x14ac:dyDescent="0.25">
      <c r="A318" s="99"/>
      <c r="B318" s="113"/>
      <c r="C318" s="113"/>
      <c r="D318" s="95" t="str">
        <f>IFERROR(VLOOKUP(A318,TERCEROS[],3,FALSE),"")</f>
        <v/>
      </c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95"/>
      <c r="Q318" s="95"/>
      <c r="R318" s="103"/>
      <c r="S318" s="6"/>
    </row>
    <row r="319" spans="1:19" x14ac:dyDescent="0.25">
      <c r="A319" s="99"/>
      <c r="B319" s="113"/>
      <c r="C319" s="113"/>
      <c r="D319" s="95" t="str">
        <f>IFERROR(VLOOKUP(A319,TERCEROS[],3,FALSE),"")</f>
        <v/>
      </c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95"/>
      <c r="Q319" s="95"/>
      <c r="R319" s="103"/>
      <c r="S319" s="6"/>
    </row>
    <row r="320" spans="1:19" x14ac:dyDescent="0.25">
      <c r="A320" s="99"/>
      <c r="B320" s="113"/>
      <c r="C320" s="113"/>
      <c r="D320" s="95" t="str">
        <f>IFERROR(VLOOKUP(A320,TERCEROS[],3,FALSE),"")</f>
        <v/>
      </c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95"/>
      <c r="Q320" s="95"/>
      <c r="R320" s="103"/>
      <c r="S320" s="6"/>
    </row>
    <row r="321" spans="1:19" x14ac:dyDescent="0.25">
      <c r="A321" s="99"/>
      <c r="B321" s="113"/>
      <c r="C321" s="113"/>
      <c r="D321" s="95" t="str">
        <f>IFERROR(VLOOKUP(A321,TERCEROS[],3,FALSE),"")</f>
        <v/>
      </c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95"/>
      <c r="Q321" s="95"/>
      <c r="R321" s="103"/>
      <c r="S321" s="6"/>
    </row>
    <row r="322" spans="1:19" ht="15.75" thickBot="1" x14ac:dyDescent="0.3">
      <c r="A322" s="100"/>
      <c r="B322" s="114"/>
      <c r="C322" s="114"/>
      <c r="D322" s="101" t="str">
        <f>IFERROR(VLOOKUP(A322,TERCEROS[],3,FALSE),"")</f>
        <v/>
      </c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1"/>
      <c r="R322" s="104"/>
      <c r="S322" s="9"/>
    </row>
  </sheetData>
  <mergeCells count="1">
    <mergeCell ref="A1:S1"/>
  </mergeCells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N10"/>
  <sheetViews>
    <sheetView workbookViewId="0">
      <selection activeCell="N4" sqref="N4"/>
    </sheetView>
  </sheetViews>
  <sheetFormatPr baseColWidth="10" defaultRowHeight="15" x14ac:dyDescent="0.25"/>
  <cols>
    <col min="1" max="1" width="22.5703125" bestFit="1" customWidth="1"/>
    <col min="2" max="2" width="2.5703125" customWidth="1"/>
    <col min="8" max="8" width="19.140625" customWidth="1"/>
    <col min="14" max="14" width="14.7109375" customWidth="1"/>
  </cols>
  <sheetData>
    <row r="1" spans="1:14" ht="21.75" thickBot="1" x14ac:dyDescent="0.4">
      <c r="A1" s="215" t="s">
        <v>1428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</row>
    <row r="2" spans="1:14" x14ac:dyDescent="0.25">
      <c r="A2" s="151" t="s">
        <v>0</v>
      </c>
      <c r="B2" s="152" t="s">
        <v>1382</v>
      </c>
      <c r="C2" s="153" t="s">
        <v>1</v>
      </c>
      <c r="D2" s="153" t="s">
        <v>2</v>
      </c>
      <c r="E2" s="153" t="s">
        <v>3</v>
      </c>
      <c r="F2" s="153" t="s">
        <v>4</v>
      </c>
      <c r="G2" s="153" t="s">
        <v>5</v>
      </c>
      <c r="H2" s="153" t="s">
        <v>6</v>
      </c>
      <c r="I2" s="153" t="s">
        <v>1374</v>
      </c>
      <c r="J2" s="153" t="s">
        <v>1375</v>
      </c>
      <c r="K2" s="154" t="s">
        <v>7</v>
      </c>
      <c r="L2" s="154" t="s">
        <v>8</v>
      </c>
      <c r="M2" s="153" t="s">
        <v>1403</v>
      </c>
      <c r="N2" s="155" t="s">
        <v>1568</v>
      </c>
    </row>
    <row r="3" spans="1:14" x14ac:dyDescent="0.25">
      <c r="A3" s="78" t="s">
        <v>1554</v>
      </c>
      <c r="B3" s="29" t="s">
        <v>1558</v>
      </c>
      <c r="C3" s="23">
        <v>41640</v>
      </c>
      <c r="D3" s="22"/>
      <c r="E3" s="23"/>
      <c r="F3" s="27">
        <v>1019125029</v>
      </c>
      <c r="G3" s="30" t="s">
        <v>1550</v>
      </c>
      <c r="H3" s="22" t="s">
        <v>1567</v>
      </c>
      <c r="I3" s="22">
        <v>171020</v>
      </c>
      <c r="J3" s="22" t="s">
        <v>425</v>
      </c>
      <c r="K3" s="24">
        <v>500000</v>
      </c>
      <c r="L3" s="24"/>
      <c r="M3" s="24">
        <f>+K3</f>
        <v>500000</v>
      </c>
      <c r="N3" s="79" t="s">
        <v>1569</v>
      </c>
    </row>
    <row r="4" spans="1:14" x14ac:dyDescent="0.25">
      <c r="A4" s="78" t="s">
        <v>1576</v>
      </c>
      <c r="B4" s="29" t="s">
        <v>1558</v>
      </c>
      <c r="C4" s="23">
        <v>41645</v>
      </c>
      <c r="D4" s="22" t="s">
        <v>1586</v>
      </c>
      <c r="E4" s="23">
        <v>41645</v>
      </c>
      <c r="F4" s="27">
        <v>860999777</v>
      </c>
      <c r="G4" s="30" t="s">
        <v>1587</v>
      </c>
      <c r="H4" s="22" t="s">
        <v>1588</v>
      </c>
      <c r="I4" s="22">
        <v>170525</v>
      </c>
      <c r="J4" s="22" t="s">
        <v>172</v>
      </c>
      <c r="K4" s="24">
        <v>1500000</v>
      </c>
      <c r="L4" s="24"/>
      <c r="M4" s="24"/>
      <c r="N4" s="79" t="s">
        <v>1569</v>
      </c>
    </row>
    <row r="5" spans="1:14" x14ac:dyDescent="0.25">
      <c r="A5" s="78"/>
      <c r="B5" s="29"/>
      <c r="C5" s="23"/>
      <c r="D5" s="22"/>
      <c r="E5" s="23"/>
      <c r="F5" s="27"/>
      <c r="G5" s="30"/>
      <c r="H5" s="22"/>
      <c r="I5" s="22"/>
      <c r="J5" s="22"/>
      <c r="K5" s="24"/>
      <c r="L5" s="24"/>
      <c r="M5" s="24"/>
      <c r="N5" s="79"/>
    </row>
    <row r="6" spans="1:14" x14ac:dyDescent="0.25">
      <c r="A6" s="78"/>
      <c r="B6" s="29"/>
      <c r="C6" s="23"/>
      <c r="D6" s="22"/>
      <c r="E6" s="23"/>
      <c r="F6" s="27"/>
      <c r="G6" s="30"/>
      <c r="H6" s="22"/>
      <c r="I6" s="22"/>
      <c r="J6" s="22"/>
      <c r="K6" s="24"/>
      <c r="L6" s="24"/>
      <c r="M6" s="24"/>
      <c r="N6" s="79"/>
    </row>
    <row r="7" spans="1:14" x14ac:dyDescent="0.25">
      <c r="A7" s="78"/>
      <c r="B7" s="29"/>
      <c r="C7" s="23"/>
      <c r="D7" s="22"/>
      <c r="E7" s="23"/>
      <c r="F7" s="27"/>
      <c r="G7" s="30"/>
      <c r="H7" s="22"/>
      <c r="I7" s="22"/>
      <c r="J7" s="22"/>
      <c r="K7" s="24"/>
      <c r="L7" s="24"/>
      <c r="M7" s="24"/>
      <c r="N7" s="79"/>
    </row>
    <row r="8" spans="1:14" x14ac:dyDescent="0.25">
      <c r="A8" s="78"/>
      <c r="B8" s="29"/>
      <c r="C8" s="23"/>
      <c r="D8" s="22"/>
      <c r="E8" s="23"/>
      <c r="F8" s="27"/>
      <c r="G8" s="30"/>
      <c r="H8" s="22"/>
      <c r="I8" s="22"/>
      <c r="J8" s="22"/>
      <c r="K8" s="24"/>
      <c r="L8" s="24"/>
      <c r="M8" s="24"/>
      <c r="N8" s="79"/>
    </row>
    <row r="9" spans="1:14" x14ac:dyDescent="0.25">
      <c r="A9" s="78"/>
      <c r="B9" s="29"/>
      <c r="C9" s="23"/>
      <c r="D9" s="22"/>
      <c r="E9" s="23"/>
      <c r="F9" s="27"/>
      <c r="G9" s="30"/>
      <c r="H9" s="22"/>
      <c r="I9" s="22"/>
      <c r="J9" s="22"/>
      <c r="K9" s="24"/>
      <c r="L9" s="24"/>
      <c r="M9" s="24"/>
      <c r="N9" s="79"/>
    </row>
    <row r="10" spans="1:14" ht="15.75" thickBot="1" x14ac:dyDescent="0.3">
      <c r="A10" s="80"/>
      <c r="B10" s="81"/>
      <c r="C10" s="82"/>
      <c r="D10" s="83"/>
      <c r="E10" s="82"/>
      <c r="F10" s="84"/>
      <c r="G10" s="85"/>
      <c r="H10" s="83"/>
      <c r="I10" s="83"/>
      <c r="J10" s="83"/>
      <c r="K10" s="86"/>
      <c r="L10" s="86"/>
      <c r="M10" s="86"/>
      <c r="N10" s="87"/>
    </row>
  </sheetData>
  <mergeCells count="1">
    <mergeCell ref="A1:N1"/>
  </mergeCells>
  <dataValidations count="1">
    <dataValidation type="list" allowBlank="1" showInputMessage="1" showErrorMessage="1" sqref="A3:A10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F3:F10</xm:sqref>
        </x14:dataValidation>
        <x14:dataValidation type="list" allowBlank="1" showInputMessage="1" showErrorMessage="1">
          <x14:formula1>
            <xm:f>PUC!$A$4:$A$2630</xm:f>
          </x14:formula1>
          <xm:sqref>I3:I10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L17"/>
  <sheetViews>
    <sheetView showGridLines="0" topLeftCell="A4" workbookViewId="0">
      <selection activeCell="L6" sqref="L6"/>
    </sheetView>
  </sheetViews>
  <sheetFormatPr baseColWidth="10" defaultRowHeight="15" x14ac:dyDescent="0.25"/>
  <cols>
    <col min="2" max="2" width="2.7109375" bestFit="1" customWidth="1"/>
    <col min="8" max="8" width="31" customWidth="1"/>
  </cols>
  <sheetData>
    <row r="1" spans="1:12" x14ac:dyDescent="0.25">
      <c r="D1" s="217" t="s">
        <v>1548</v>
      </c>
      <c r="E1" s="218"/>
      <c r="F1" s="218"/>
      <c r="G1" s="218"/>
      <c r="H1" s="218"/>
      <c r="I1" s="218"/>
      <c r="J1" s="218"/>
      <c r="K1" s="218"/>
      <c r="L1" s="219"/>
    </row>
    <row r="2" spans="1:12" x14ac:dyDescent="0.25">
      <c r="D2" s="220"/>
      <c r="E2" s="221"/>
      <c r="F2" s="221"/>
      <c r="G2" s="221"/>
      <c r="H2" s="221"/>
      <c r="I2" s="221"/>
      <c r="J2" s="221"/>
      <c r="K2" s="221"/>
      <c r="L2" s="222"/>
    </row>
    <row r="3" spans="1:12" x14ac:dyDescent="0.25">
      <c r="D3" s="220"/>
      <c r="E3" s="221"/>
      <c r="F3" s="221"/>
      <c r="G3" s="221"/>
      <c r="H3" s="221"/>
      <c r="I3" s="221"/>
      <c r="J3" s="221"/>
      <c r="K3" s="221"/>
      <c r="L3" s="222"/>
    </row>
    <row r="4" spans="1:12" ht="15.75" thickBot="1" x14ac:dyDescent="0.3">
      <c r="D4" s="223"/>
      <c r="E4" s="224"/>
      <c r="F4" s="224"/>
      <c r="G4" s="224"/>
      <c r="H4" s="224"/>
      <c r="I4" s="224"/>
      <c r="J4" s="224"/>
      <c r="K4" s="224"/>
      <c r="L4" s="225"/>
    </row>
    <row r="5" spans="1:12" x14ac:dyDescent="0.25">
      <c r="A5" s="21" t="s">
        <v>0</v>
      </c>
      <c r="B5" s="21" t="s">
        <v>1382</v>
      </c>
      <c r="C5" s="21" t="s">
        <v>1</v>
      </c>
      <c r="D5" s="76" t="s">
        <v>2</v>
      </c>
      <c r="E5" s="76" t="s">
        <v>3</v>
      </c>
      <c r="F5" s="76" t="s">
        <v>4</v>
      </c>
      <c r="G5" s="76" t="s">
        <v>5</v>
      </c>
      <c r="H5" s="76" t="s">
        <v>6</v>
      </c>
      <c r="I5" s="76" t="s">
        <v>1374</v>
      </c>
      <c r="J5" s="76" t="s">
        <v>1375</v>
      </c>
      <c r="K5" s="77" t="s">
        <v>7</v>
      </c>
      <c r="L5" s="77" t="s">
        <v>8</v>
      </c>
    </row>
    <row r="6" spans="1:12" x14ac:dyDescent="0.25">
      <c r="A6" s="22" t="s">
        <v>1554</v>
      </c>
      <c r="B6" s="23" t="s">
        <v>1558</v>
      </c>
      <c r="C6" s="23">
        <v>41640</v>
      </c>
      <c r="D6" s="22"/>
      <c r="E6" s="22"/>
      <c r="F6" s="27">
        <v>54263321</v>
      </c>
      <c r="G6" s="22" t="s">
        <v>1549</v>
      </c>
      <c r="H6" s="22" t="s">
        <v>1559</v>
      </c>
      <c r="I6" s="22">
        <v>154005</v>
      </c>
      <c r="J6" s="22" t="s">
        <v>318</v>
      </c>
      <c r="K6" s="24">
        <v>9000000</v>
      </c>
      <c r="L6" s="24"/>
    </row>
    <row r="7" spans="1:12" x14ac:dyDescent="0.25">
      <c r="A7" s="22" t="s">
        <v>1554</v>
      </c>
      <c r="B7" s="23" t="s">
        <v>1558</v>
      </c>
      <c r="C7" s="23">
        <v>41640</v>
      </c>
      <c r="D7" s="22"/>
      <c r="E7" s="22"/>
      <c r="F7" s="27">
        <v>54263321</v>
      </c>
      <c r="G7" s="22" t="s">
        <v>1549</v>
      </c>
      <c r="H7" s="22" t="s">
        <v>1561</v>
      </c>
      <c r="I7" s="22">
        <v>150405</v>
      </c>
      <c r="J7" s="22" t="s">
        <v>262</v>
      </c>
      <c r="K7" s="24">
        <v>2000000</v>
      </c>
      <c r="L7" s="24"/>
    </row>
    <row r="8" spans="1:12" x14ac:dyDescent="0.25">
      <c r="A8" s="22" t="s">
        <v>1554</v>
      </c>
      <c r="B8" s="23" t="s">
        <v>1558</v>
      </c>
      <c r="C8" s="23">
        <v>41640</v>
      </c>
      <c r="D8" s="22"/>
      <c r="E8" s="22"/>
      <c r="F8" s="27">
        <v>54263321</v>
      </c>
      <c r="G8" s="22" t="s">
        <v>1549</v>
      </c>
      <c r="H8" s="22" t="s">
        <v>1562</v>
      </c>
      <c r="I8" s="22">
        <v>151610</v>
      </c>
      <c r="J8" s="22" t="s">
        <v>287</v>
      </c>
      <c r="K8" s="24">
        <v>8000000</v>
      </c>
      <c r="L8" s="24"/>
    </row>
    <row r="9" spans="1:12" x14ac:dyDescent="0.25">
      <c r="A9" s="22" t="s">
        <v>1554</v>
      </c>
      <c r="B9" s="23" t="s">
        <v>1558</v>
      </c>
      <c r="C9" s="23">
        <v>41640</v>
      </c>
      <c r="D9" s="22"/>
      <c r="E9" s="22"/>
      <c r="F9" s="27">
        <v>1019125029</v>
      </c>
      <c r="G9" s="22" t="s">
        <v>1550</v>
      </c>
      <c r="H9" s="22" t="s">
        <v>1564</v>
      </c>
      <c r="I9" s="22">
        <v>152805</v>
      </c>
      <c r="J9" s="22" t="s">
        <v>306</v>
      </c>
      <c r="K9" s="24">
        <v>2500000</v>
      </c>
      <c r="L9" s="24"/>
    </row>
    <row r="10" spans="1:12" x14ac:dyDescent="0.25">
      <c r="A10" s="22" t="s">
        <v>1554</v>
      </c>
      <c r="B10" s="23" t="s">
        <v>1558</v>
      </c>
      <c r="C10" s="23">
        <v>41640</v>
      </c>
      <c r="D10" s="22"/>
      <c r="E10" s="22"/>
      <c r="F10" s="27">
        <v>1019125029</v>
      </c>
      <c r="G10" s="22" t="s">
        <v>1550</v>
      </c>
      <c r="H10" s="22" t="s">
        <v>1565</v>
      </c>
      <c r="I10" s="22">
        <v>152405</v>
      </c>
      <c r="J10" s="22" t="s">
        <v>304</v>
      </c>
      <c r="K10" s="24">
        <v>1000000</v>
      </c>
      <c r="L10" s="24"/>
    </row>
    <row r="11" spans="1:12" x14ac:dyDescent="0.25">
      <c r="A11" s="22" t="s">
        <v>1554</v>
      </c>
      <c r="B11" s="23" t="s">
        <v>1558</v>
      </c>
      <c r="C11" s="23">
        <v>41640</v>
      </c>
      <c r="D11" s="22"/>
      <c r="E11" s="22"/>
      <c r="F11" s="27">
        <v>1019125029</v>
      </c>
      <c r="G11" s="22" t="s">
        <v>1550</v>
      </c>
      <c r="H11" s="22" t="s">
        <v>1566</v>
      </c>
      <c r="I11" s="22">
        <v>152405</v>
      </c>
      <c r="J11" s="22" t="s">
        <v>304</v>
      </c>
      <c r="K11" s="24">
        <v>400000</v>
      </c>
      <c r="L11" s="24"/>
    </row>
    <row r="12" spans="1:12" x14ac:dyDescent="0.25">
      <c r="A12" s="22"/>
      <c r="B12" s="23"/>
      <c r="C12" s="23"/>
      <c r="D12" s="22"/>
      <c r="E12" s="22"/>
      <c r="F12" s="27"/>
      <c r="G12" s="22"/>
      <c r="H12" s="22"/>
      <c r="I12" s="22"/>
      <c r="J12" s="22" t="str">
        <f t="shared" ref="J12:J17" si="0">IFERROR(VLOOKUP(I12,PUC,2,FALSE),"")</f>
        <v/>
      </c>
      <c r="K12" s="24"/>
      <c r="L12" s="24"/>
    </row>
    <row r="13" spans="1:12" x14ac:dyDescent="0.25">
      <c r="A13" s="22"/>
      <c r="B13" s="23"/>
      <c r="C13" s="23"/>
      <c r="D13" s="22"/>
      <c r="E13" s="22"/>
      <c r="F13" s="27"/>
      <c r="G13" s="22"/>
      <c r="H13" s="22"/>
      <c r="I13" s="22"/>
      <c r="J13" s="22" t="str">
        <f t="shared" si="0"/>
        <v/>
      </c>
      <c r="K13" s="24"/>
      <c r="L13" s="24"/>
    </row>
    <row r="14" spans="1:12" x14ac:dyDescent="0.25">
      <c r="A14" s="22"/>
      <c r="B14" s="23"/>
      <c r="C14" s="23"/>
      <c r="D14" s="22"/>
      <c r="E14" s="22"/>
      <c r="F14" s="27"/>
      <c r="G14" s="22"/>
      <c r="H14" s="22"/>
      <c r="I14" s="22"/>
      <c r="J14" s="22" t="str">
        <f t="shared" si="0"/>
        <v/>
      </c>
      <c r="K14" s="24"/>
      <c r="L14" s="24"/>
    </row>
    <row r="15" spans="1:12" x14ac:dyDescent="0.25">
      <c r="A15" s="22"/>
      <c r="B15" s="23"/>
      <c r="C15" s="23"/>
      <c r="D15" s="22"/>
      <c r="E15" s="22"/>
      <c r="F15" s="27"/>
      <c r="G15" s="22"/>
      <c r="H15" s="22"/>
      <c r="I15" s="22"/>
      <c r="J15" s="22" t="str">
        <f t="shared" si="0"/>
        <v/>
      </c>
      <c r="K15" s="24"/>
      <c r="L15" s="24"/>
    </row>
    <row r="16" spans="1:12" x14ac:dyDescent="0.25">
      <c r="A16" s="22"/>
      <c r="B16" s="23"/>
      <c r="C16" s="23"/>
      <c r="D16" s="22"/>
      <c r="E16" s="22"/>
      <c r="F16" s="27"/>
      <c r="G16" s="22"/>
      <c r="H16" s="22"/>
      <c r="I16" s="22"/>
      <c r="J16" s="22" t="str">
        <f t="shared" si="0"/>
        <v/>
      </c>
      <c r="K16" s="24"/>
      <c r="L16" s="24"/>
    </row>
    <row r="17" spans="1:12" x14ac:dyDescent="0.25">
      <c r="A17" s="22"/>
      <c r="B17" s="23"/>
      <c r="C17" s="23"/>
      <c r="D17" s="22"/>
      <c r="E17" s="22"/>
      <c r="F17" s="27"/>
      <c r="G17" s="22"/>
      <c r="H17" s="22"/>
      <c r="I17" s="22"/>
      <c r="J17" s="22" t="str">
        <f t="shared" si="0"/>
        <v/>
      </c>
      <c r="K17" s="24"/>
      <c r="L17" s="24"/>
    </row>
  </sheetData>
  <mergeCells count="1">
    <mergeCell ref="D1:L4"/>
  </mergeCells>
  <dataValidations count="1">
    <dataValidation type="list" allowBlank="1" showInputMessage="1" showErrorMessage="1" sqref="A6:A17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F6:F17</xm:sqref>
        </x14:dataValidation>
        <x14:dataValidation type="list" allowBlank="1" showInputMessage="1" showErrorMessage="1">
          <x14:formula1>
            <xm:f>PUC!$A$4:$A$2630</xm:f>
          </x14:formula1>
          <xm:sqref>I6:I17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CONTABILIDAD Libro Diario</vt:lpstr>
      <vt:lpstr>TERCEROS</vt:lpstr>
      <vt:lpstr>PUC</vt:lpstr>
      <vt:lpstr>INVENTARIO</vt:lpstr>
      <vt:lpstr>Tabla Retencion</vt:lpstr>
      <vt:lpstr>C.COBRAR-Cartera</vt:lpstr>
      <vt:lpstr>C.PAGAR</vt:lpstr>
      <vt:lpstr>Pendiente</vt:lpstr>
      <vt:lpstr>ACTIVOS FIJOS</vt:lpstr>
      <vt:lpstr>PUC</vt:lpstr>
    </vt:vector>
  </TitlesOfParts>
  <Company>©_CO_QUINTEROS_®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W-cordoba</dc:creator>
  <cp:lastModifiedBy>ConTabilizalo.com</cp:lastModifiedBy>
  <dcterms:created xsi:type="dcterms:W3CDTF">2013-01-19T16:11:19Z</dcterms:created>
  <dcterms:modified xsi:type="dcterms:W3CDTF">2014-03-16T05:09:00Z</dcterms:modified>
</cp:coreProperties>
</file>