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7. Método PROMEDIO\"/>
    </mc:Choice>
  </mc:AlternateContent>
  <xr:revisionPtr revIDLastSave="0" documentId="13_ncr:1_{F3D55E44-3EE5-4107-88DA-253B8B9D9375}" xr6:coauthVersionLast="47" xr6:coauthVersionMax="47" xr10:uidLastSave="{00000000-0000-0000-0000-000000000000}"/>
  <bookViews>
    <workbookView xWindow="40" yWindow="1870" windowWidth="15190" windowHeight="7360" activeTab="2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10" i="1"/>
  <c r="G13" i="1"/>
  <c r="E15" i="1"/>
  <c r="F18" i="1"/>
  <c r="E18" i="1"/>
  <c r="D18" i="1"/>
  <c r="E14" i="1"/>
  <c r="E13" i="1"/>
  <c r="A6" i="2"/>
  <c r="A5" i="2"/>
  <c r="A3" i="3"/>
  <c r="H3" i="3" s="1"/>
  <c r="I3" i="3" s="1"/>
  <c r="A4" i="3"/>
  <c r="G4" i="3" s="1"/>
  <c r="A2" i="3"/>
  <c r="H2" i="3" s="1"/>
  <c r="A3" i="2"/>
  <c r="A4" i="2"/>
  <c r="A2" i="2"/>
  <c r="G2" i="3" l="1"/>
  <c r="I2" i="3" s="1"/>
  <c r="H4" i="3"/>
  <c r="I4" i="3" s="1"/>
</calcChain>
</file>

<file path=xl/sharedStrings.xml><?xml version="1.0" encoding="utf-8"?>
<sst xmlns="http://schemas.openxmlformats.org/spreadsheetml/2006/main" count="65" uniqueCount="53">
  <si>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</si>
  <si>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</si>
  <si>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</si>
  <si>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</si>
  <si>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</si>
  <si>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</si>
  <si>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</si>
  <si>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</si>
  <si>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</si>
  <si>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</si>
  <si>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</si>
  <si>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</si>
  <si>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</si>
  <si>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</si>
  <si>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</si>
  <si>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</si>
  <si>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</si>
  <si>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</si>
  <si>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</si>
  <si>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</si>
  <si>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</si>
  <si>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</si>
  <si>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</si>
  <si>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</si>
  <si>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</si>
  <si>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</si>
  <si>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</si>
  <si>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</si>
  <si>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</si>
  <si>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</si>
  <si>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</si>
  <si>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</si>
  <si>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</si>
  <si>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</si>
  <si>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</si>
  <si>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</si>
  <si>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</si>
  <si>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</si>
  <si>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</si>
  <si>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COSTO EN PEPS</t>
  </si>
  <si>
    <t>UNIDADES</t>
  </si>
  <si>
    <t>VR UNITARIO</t>
  </si>
  <si>
    <t>COSTOS DE VENTAS PARA COLCHÓN ORTOPÉDICO SEGÚN EL MÉTODO</t>
  </si>
  <si>
    <t>COSTO</t>
  </si>
  <si>
    <t>COSTO EN UEPS</t>
  </si>
  <si>
    <t>PROMEDIO</t>
  </si>
  <si>
    <t>TOTAL DE UNIDADES</t>
  </si>
  <si>
    <t>TOTAL DE NUESTRO COSTO</t>
  </si>
  <si>
    <t>=T.COSTO/T.CANTIDAD</t>
  </si>
  <si>
    <t>UTILIDAD EN SILLAS</t>
  </si>
  <si>
    <t>COSTO UNITARIO</t>
  </si>
  <si>
    <t>CANT. COSOLIDADO</t>
  </si>
  <si>
    <t>COSTO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</si>
</sst>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1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1" fillId="0" borderId="4" xfId="0" applyFont="1" applyBorder="1"/>
    <xf numFmtId="0" fontId="0" fillId="0" borderId="0" xfId="0" quotePrefix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9" totalsRowShown="0">
  <autoFilter ref="A1:J9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I4" totalsRowShown="0">
  <autoFilter ref="A1:I4" xr:uid="{47033132-FC98-47EC-A6C8-2FECE59D90FD}"/>
  <tableColumns count="9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3"/>
    <tableColumn id="7" xr3:uid="{89FECC95-3BC5-49FE-8777-E4D4197AFEAD}" name="CANT. COSOLIDADO" dataDxfId="2">
      <calculatedColumnFormula>SUMIF(KARDEX!B:B,TBL_PRODUCTOS[[#This Row],[BUSQUEDA]],KARDEX!H:H)</calculatedColumnFormula>
    </tableColumn>
    <tableColumn id="8" xr3:uid="{59D3429E-172A-413A-9CC5-74C8B802566A}" name="COSTO CONSOLIDADO" dataDxfId="1">
      <calculatedColumnFormula>SUMIF(KARDEX!B:B,TBL_PRODUCTOS[[#This Row],[BUSQUEDA]],KARDEX!D:D)</calculatedColumnFormula>
    </tableColumn>
    <tableColumn id="9" xr3:uid="{834660CD-1CAD-4193-8AC2-BA1D99270F23}" name="COSTO UNITARIO" dataDxfId="0">
      <calculatedColumnFormula>TBL_PRODUCTOS[[#This Row],[COSTO CONSOLIDADO]]/TBL_PRODUCTOS[[#This Row],[CANT. COSOLIDADO]]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J18"/>
  <sheetViews>
    <sheetView zoomScaleNormal="100" workbookViewId="0">
      <selection activeCell="D6" sqref="D6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37</v>
      </c>
      <c r="G1" t="s">
        <v>38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26</v>
      </c>
      <c r="C2" s="2">
        <v>44562</v>
      </c>
      <c r="D2">
        <v>21400</v>
      </c>
      <c r="H2">
        <v>100</v>
      </c>
      <c r="I2" t="s">
        <v>29</v>
      </c>
      <c r="J2" t="s">
        <v>24</v>
      </c>
    </row>
    <row r="3" spans="1:10" x14ac:dyDescent="0.35">
      <c r="A3">
        <v>2</v>
      </c>
      <c r="B3" t="s">
        <v>27</v>
      </c>
      <c r="C3" s="2">
        <v>44594</v>
      </c>
      <c r="D3">
        <v>127000</v>
      </c>
      <c r="H3">
        <v>300</v>
      </c>
      <c r="I3" t="s">
        <v>30</v>
      </c>
      <c r="J3" t="s">
        <v>24</v>
      </c>
    </row>
    <row r="4" spans="1:10" x14ac:dyDescent="0.35">
      <c r="A4">
        <v>3</v>
      </c>
      <c r="B4" t="s">
        <v>28</v>
      </c>
      <c r="C4" s="2">
        <v>44596</v>
      </c>
      <c r="D4">
        <v>194955</v>
      </c>
      <c r="H4">
        <v>317</v>
      </c>
      <c r="I4" t="s">
        <v>31</v>
      </c>
      <c r="J4" t="s">
        <v>24</v>
      </c>
    </row>
    <row r="5" spans="1:10" x14ac:dyDescent="0.35">
      <c r="A5">
        <v>4</v>
      </c>
      <c r="B5" t="s">
        <v>28</v>
      </c>
      <c r="C5" s="2">
        <v>44601</v>
      </c>
      <c r="D5">
        <v>29925</v>
      </c>
      <c r="H5">
        <v>95</v>
      </c>
      <c r="I5" t="s">
        <v>29</v>
      </c>
      <c r="J5" t="s">
        <v>24</v>
      </c>
    </row>
    <row r="6" spans="1:10" x14ac:dyDescent="0.35">
      <c r="A6">
        <v>5</v>
      </c>
      <c r="B6" t="s">
        <v>28</v>
      </c>
      <c r="C6" s="2">
        <v>44623</v>
      </c>
      <c r="D6">
        <v>-7641.55</v>
      </c>
      <c r="E6">
        <v>19600</v>
      </c>
      <c r="H6">
        <v>-14</v>
      </c>
      <c r="I6" t="s">
        <v>34</v>
      </c>
      <c r="J6" t="s">
        <v>32</v>
      </c>
    </row>
    <row r="7" spans="1:10" x14ac:dyDescent="0.35">
      <c r="A7">
        <v>6</v>
      </c>
      <c r="B7" t="s">
        <v>26</v>
      </c>
      <c r="C7" s="2">
        <v>44655</v>
      </c>
      <c r="D7">
        <v>-7490</v>
      </c>
      <c r="E7">
        <v>23800</v>
      </c>
      <c r="H7">
        <v>-35</v>
      </c>
      <c r="I7" t="s">
        <v>36</v>
      </c>
      <c r="J7" t="s">
        <v>32</v>
      </c>
    </row>
    <row r="9" spans="1:10" x14ac:dyDescent="0.35">
      <c r="G9" t="s">
        <v>49</v>
      </c>
    </row>
    <row r="10" spans="1:10" x14ac:dyDescent="0.35">
      <c r="B10" t="s">
        <v>42</v>
      </c>
      <c r="G10">
        <f>E7-D7</f>
        <v>31290</v>
      </c>
    </row>
    <row r="11" spans="1:10" ht="15" thickBot="1" x14ac:dyDescent="0.4"/>
    <row r="12" spans="1:10" x14ac:dyDescent="0.35">
      <c r="B12" s="4"/>
      <c r="C12" s="10" t="s">
        <v>40</v>
      </c>
      <c r="D12" s="10" t="s">
        <v>41</v>
      </c>
      <c r="E12" s="11" t="s">
        <v>43</v>
      </c>
    </row>
    <row r="13" spans="1:10" x14ac:dyDescent="0.35">
      <c r="B13" s="5" t="s">
        <v>39</v>
      </c>
      <c r="C13" s="3">
        <v>14</v>
      </c>
      <c r="D13" s="3">
        <v>615</v>
      </c>
      <c r="E13" s="6">
        <f>+C13*D13</f>
        <v>8610</v>
      </c>
      <c r="G13">
        <f>214*35</f>
        <v>7490</v>
      </c>
    </row>
    <row r="14" spans="1:10" x14ac:dyDescent="0.35">
      <c r="B14" s="5" t="s">
        <v>44</v>
      </c>
      <c r="C14" s="3">
        <v>14</v>
      </c>
      <c r="D14" s="3">
        <v>315</v>
      </c>
      <c r="E14" s="6">
        <f>+C14*D14</f>
        <v>4410</v>
      </c>
    </row>
    <row r="15" spans="1:10" ht="15" thickBot="1" x14ac:dyDescent="0.4">
      <c r="B15" s="7" t="s">
        <v>45</v>
      </c>
      <c r="C15" s="3">
        <v>14</v>
      </c>
      <c r="D15" s="8">
        <v>545.82500000000005</v>
      </c>
      <c r="E15" s="9">
        <f>+C15*D15</f>
        <v>7641.5500000000011</v>
      </c>
    </row>
    <row r="17" spans="4:6" x14ac:dyDescent="0.35">
      <c r="D17" t="s">
        <v>47</v>
      </c>
      <c r="E17" t="s">
        <v>46</v>
      </c>
      <c r="F17" s="12" t="s">
        <v>48</v>
      </c>
    </row>
    <row r="18" spans="4:6" x14ac:dyDescent="0.35">
      <c r="D18">
        <f>SUM(D4:D5)</f>
        <v>224880</v>
      </c>
      <c r="E18">
        <f>SUM(H4:H5)</f>
        <v>412</v>
      </c>
      <c r="F18">
        <f>D18/E18</f>
        <v>545.82524271844659</v>
      </c>
    </row>
  </sheetData>
  <dataValidations disablePrompts="1" count="1">
    <dataValidation type="list" allowBlank="1" showInputMessage="1" showErrorMessage="1" sqref="J2:J9" xr:uid="{B33833A5-B125-453C-964A-EBB52DE5B6CE}">
      <formula1>"ENTRADA,SALIDA,DEV ENTRADA,DEV SALIDA"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33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I4"/>
  <sheetViews>
    <sheetView tabSelected="1" topLeftCell="B1" zoomScaleNormal="100" workbookViewId="0">
      <selection activeCell="I2" sqref="I2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  <col min="7" max="7" width="19.90625" bestFit="1" customWidth="1"/>
    <col min="8" max="8" width="21.81640625" bestFit="1" customWidth="1"/>
    <col min="9" max="9" width="17.54296875" bestFit="1" customWidth="1"/>
  </cols>
  <sheetData>
    <row r="1" spans="1:9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  <c r="G1" t="s">
        <v>51</v>
      </c>
      <c r="H1" t="s">
        <v>52</v>
      </c>
      <c r="I1" t="s">
        <v>50</v>
      </c>
    </row>
    <row r="2" spans="1:9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  <c r="G2">
        <f>SUMIF(KARDEX!B:B,TBL_PRODUCTOS[[#This Row],[BUSQUEDA]],KARDEX!H:H)</f>
        <v>65</v>
      </c>
      <c r="H2">
        <f>SUMIF(KARDEX!B:B,TBL_PRODUCTOS[[#This Row],[BUSQUEDA]],KARDEX!D:D)</f>
        <v>13910</v>
      </c>
      <c r="I2">
        <f>TBL_PRODUCTOS[[#This Row],[COSTO CONSOLIDADO]]/TBL_PRODUCTOS[[#This Row],[CANT. COSOLIDADO]]</f>
        <v>214</v>
      </c>
    </row>
    <row r="3" spans="1:9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  <c r="G3">
        <f>SUMIF(KARDEX!B:B,TBL_PRODUCTOS[[#This Row],[BUSQUEDA]],KARDEX!H:H)</f>
        <v>300</v>
      </c>
      <c r="H3">
        <f>SUMIF(KARDEX!B:B,TBL_PRODUCTOS[[#This Row],[BUSQUEDA]],KARDEX!D:D)</f>
        <v>127000</v>
      </c>
      <c r="I3">
        <f>TBL_PRODUCTOS[[#This Row],[COSTO CONSOLIDADO]]/TBL_PRODUCTOS[[#This Row],[CANT. COSOLIDADO]]</f>
        <v>423.33333333333331</v>
      </c>
    </row>
    <row r="4" spans="1:9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  <c r="G4">
        <f>SUMIF(KARDEX!B:B,TBL_PRODUCTOS[[#This Row],[BUSQUEDA]],KARDEX!H:H)</f>
        <v>398</v>
      </c>
      <c r="H4">
        <f>SUMIF(KARDEX!B:B,TBL_PRODUCTOS[[#This Row],[BUSQUEDA]],KARDEX!D:D)</f>
        <v>217238.45</v>
      </c>
      <c r="I4">
        <f>TBL_PRODUCTOS[[#This Row],[COSTO CONSOLIDADO]]/TBL_PRODUCTOS[[#This Row],[CANT. COSOLIDADO]]</f>
        <v>545.82525125628149</v>
      </c>
    </row>
  </sheetData>
  <conditionalFormatting sqref="A2:F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2022-11-12T00:43:11Z</dcterms:modified>
</cp:coreProperties>
</file>