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06. PAGANDO AL ABOGADO\06 B. TABLA DEL ARTICULO 383\"/>
    </mc:Choice>
  </mc:AlternateContent>
  <bookViews>
    <workbookView xWindow="0" yWindow="0" windowWidth="20460" windowHeight="8670" activeTab="1"/>
  </bookViews>
  <sheets>
    <sheet name="BASE GRAV" sheetId="4" r:id="rId1"/>
    <sheet name="T. ART 383" sheetId="1" r:id="rId2"/>
    <sheet name="T, ART 384" sheetId="3" r:id="rId3"/>
    <sheet name="T. ART 392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B19" i="4"/>
  <c r="B29" i="4" l="1"/>
  <c r="B31" i="4" l="1"/>
  <c r="B33" i="4" l="1"/>
</calcChain>
</file>

<file path=xl/sharedStrings.xml><?xml version="1.0" encoding="utf-8"?>
<sst xmlns="http://schemas.openxmlformats.org/spreadsheetml/2006/main" count="64" uniqueCount="59">
  <si>
    <t>Servicios y/o Honorarios del mes</t>
  </si>
  <si>
    <t xml:space="preserve">Intereses en préstamos para adquisición de vivienda del trabajador (o el costo financiero en un </t>
  </si>
  <si>
    <t xml:space="preserve">divididos por los meses a que correspondieron  (este valor no puede exceder de 100 UVT, o sea, </t>
  </si>
  <si>
    <t xml:space="preserve">y dependientes, y divididos por los meses a que correspondieron (este valor no pude exceder de </t>
  </si>
  <si>
    <t>Deducción por concepto de "personas a cargo" (10% de los ingresos brutos sin exceder de 32 UVT;</t>
  </si>
  <si>
    <t xml:space="preserve">contrato de leasing para adquirir vivienda del trabajador) pagados en el año anterior (2013) y </t>
  </si>
  <si>
    <t>100 x $27.485= 2,748,500; ver art. 5 dec. 4713 dic. 2005; es el item 95 en la tabla del art. 868-1 del E.T.)</t>
  </si>
  <si>
    <t>16 UVT, o sea, 16 x $27,485 = $439.760)</t>
  </si>
  <si>
    <t>o sea, sin exceder de 32 x 27,485= $879520)</t>
  </si>
  <si>
    <t>Aportes a salud y ARL del propio mes que el cobrador de servicios demuestre estar realizando</t>
  </si>
  <si>
    <t xml:space="preserve">Aportes obligatorios del propio mes a los fondos de pensiones </t>
  </si>
  <si>
    <t>Aportes voluntarios del propio mes a los fondos de pensiones voluntarias</t>
  </si>
  <si>
    <t>Aportes voluntarios del propio mes a las cuentas AFC</t>
  </si>
  <si>
    <t>Rentas Exentas</t>
  </si>
  <si>
    <t>Gastos de entierro</t>
  </si>
  <si>
    <t>SUBTOTAL</t>
  </si>
  <si>
    <t>VALOR A APLICAR TABLA DEL ART 383 DEL E.T.</t>
  </si>
  <si>
    <t>MENOS</t>
  </si>
  <si>
    <t>DEPURACIÓN BASE PARA EMPLEADOS (INDEPENDIENTES) APLICABLE TABLA ART. 383</t>
  </si>
  <si>
    <t>Cesantias</t>
  </si>
  <si>
    <t>Intereses de cesantias</t>
  </si>
  <si>
    <t>El 25% del subtotal sin exceder de 240 UVT mensuales</t>
  </si>
  <si>
    <t>Otras</t>
  </si>
  <si>
    <t>Rangos en UVT</t>
  </si>
  <si>
    <t>Tarifa Marginal</t>
  </si>
  <si>
    <t>Instrucción para calcular la retención ("impuesto") en $</t>
  </si>
  <si>
    <t>desde</t>
  </si>
  <si>
    <t>Hasta</t>
  </si>
  <si>
    <t>Ninguna</t>
  </si>
  <si>
    <t>&gt;95</t>
  </si>
  <si>
    <t>(Ingreso laboral gravado expresado en UVT menos 95 UVT)*19%</t>
  </si>
  <si>
    <t>&gt;150</t>
  </si>
  <si>
    <t>(Ingreso laboral gravado expresado en UVT menos 150 UVT)*28% más 10 UVT</t>
  </si>
  <si>
    <t>&gt;360</t>
  </si>
  <si>
    <t>En adelante</t>
  </si>
  <si>
    <r>
      <t>(Ingreso laboral gravado expresado en UVT menos 360 UVT)*</t>
    </r>
    <r>
      <rPr>
        <b/>
        <i/>
        <sz val="10"/>
        <rFont val="Arial"/>
        <family val="2"/>
      </rPr>
      <t>33%</t>
    </r>
    <r>
      <rPr>
        <i/>
        <sz val="10"/>
        <rFont val="Arial"/>
        <family val="2"/>
      </rPr>
      <t xml:space="preserve"> más 69 UVT</t>
    </r>
  </si>
  <si>
    <t>TABLA DEL ARTICULO 383 E.T.</t>
  </si>
  <si>
    <t>Empleado</t>
  </si>
  <si>
    <t>Empleado </t>
  </si>
  <si>
    <t>Pago mensual o mensualizado (PM) desde (en UVT)</t>
  </si>
  <si>
    <t>Retención (en UVT)</t>
  </si>
  <si>
    <t>menos de 128,96</t>
  </si>
  <si>
    <t>83 ,68</t>
  </si>
  <si>
    <t>94 ,96</t>
  </si>
  <si>
    <t>Más de 1.136,92</t>
  </si>
  <si>
    <t>27%*PM-135,17</t>
  </si>
  <si>
    <t>TABLA DEL ARTICULO 384 E.T.</t>
  </si>
  <si>
    <t>HONORARIOS</t>
  </si>
  <si>
    <t>SERVICIOS</t>
  </si>
  <si>
    <t>TABLA DEL ARTICULO 392 E.T.</t>
  </si>
  <si>
    <t>NO OBLIGADOS A DELARAR RENTA</t>
  </si>
  <si>
    <t>Retención en pesos para el prestador de servicios.</t>
  </si>
  <si>
    <t>Pagos durante el año anterior (2013) a medicina prepagada del trabajador, el conyuge, y sus hijos</t>
  </si>
  <si>
    <t>base en pesos gravada</t>
  </si>
  <si>
    <t>uvt</t>
  </si>
  <si>
    <t>ing lab gravado exp en uvt</t>
  </si>
  <si>
    <t>ingre lab grav -95</t>
  </si>
  <si>
    <t>reten exp en uvt</t>
  </si>
  <si>
    <t>retencion a titulo de 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</si>
</sst>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\ * #,##0_);_(&quot;$&quot;\ * \(#,##0\);_(&quot;$&quot;\ * &quot;-&quot;_);_(@_)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#,##0;[Red]\(#,##0\)"/>
    <numFmt numFmtId="167" formatCode="&quot;$&quot;\ #,##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0"/>
      <color rgb="FFFFFF0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8000"/>
      <name val="Arial"/>
      <family val="2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4">
    <xf numFmtId="0" fontId="0" fillId="0" borderId="0" xfId="0"/>
    <xf numFmtId="0" fontId="2" fillId="4" borderId="0" xfId="0" applyFont="1" applyFill="1"/>
    <xf numFmtId="0" fontId="0" fillId="4" borderId="0" xfId="0" applyFill="1"/>
    <xf numFmtId="0" fontId="9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1" fillId="4" borderId="0" xfId="0" applyFont="1" applyFill="1"/>
    <xf numFmtId="0" fontId="2" fillId="4" borderId="14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4" xfId="0" applyFont="1" applyFill="1" applyBorder="1"/>
    <xf numFmtId="0" fontId="2" fillId="4" borderId="15" xfId="0" applyFont="1" applyFill="1" applyBorder="1"/>
    <xf numFmtId="0" fontId="2" fillId="4" borderId="13" xfId="0" applyFont="1" applyFill="1" applyBorder="1"/>
    <xf numFmtId="0" fontId="2" fillId="4" borderId="5" xfId="0" applyFont="1" applyFill="1" applyBorder="1" applyAlignment="1">
      <alignment horizontal="left"/>
    </xf>
    <xf numFmtId="0" fontId="7" fillId="4" borderId="0" xfId="0" applyFont="1" applyFill="1" applyAlignment="1">
      <alignment horizontal="center"/>
    </xf>
    <xf numFmtId="42" fontId="0" fillId="4" borderId="5" xfId="0" applyNumberFormat="1" applyFill="1" applyBorder="1"/>
    <xf numFmtId="166" fontId="0" fillId="4" borderId="6" xfId="0" applyNumberFormat="1" applyFill="1" applyBorder="1"/>
    <xf numFmtId="166" fontId="3" fillId="4" borderId="16" xfId="2" applyNumberFormat="1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left"/>
    </xf>
    <xf numFmtId="42" fontId="0" fillId="2" borderId="2" xfId="0" applyNumberFormat="1" applyFill="1" applyBorder="1"/>
    <xf numFmtId="0" fontId="8" fillId="4" borderId="0" xfId="0" applyFont="1" applyFill="1" applyBorder="1" applyAlignment="1">
      <alignment horizontal="left"/>
    </xf>
    <xf numFmtId="42" fontId="0" fillId="4" borderId="17" xfId="0" applyNumberFormat="1" applyFill="1" applyBorder="1"/>
    <xf numFmtId="0" fontId="2" fillId="4" borderId="12" xfId="0" applyFont="1" applyFill="1" applyBorder="1" applyAlignment="1">
      <alignment vertical="center"/>
    </xf>
    <xf numFmtId="42" fontId="0" fillId="5" borderId="6" xfId="0" applyNumberFormat="1" applyFill="1" applyBorder="1"/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9" fontId="5" fillId="0" borderId="10" xfId="1" applyNumberFormat="1" applyFont="1" applyBorder="1" applyAlignment="1">
      <alignment horizontal="center" vertical="top" wrapText="1"/>
    </xf>
    <xf numFmtId="165" fontId="3" fillId="0" borderId="0" xfId="3" applyFont="1" applyAlignment="1">
      <alignment horizontal="center"/>
    </xf>
    <xf numFmtId="167" fontId="6" fillId="0" borderId="11" xfId="1" applyNumberFormat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9" fontId="5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0" fontId="12" fillId="7" borderId="18" xfId="0" applyFont="1" applyFill="1" applyBorder="1" applyAlignment="1">
      <alignment horizontal="left" vertical="top" wrapText="1"/>
    </xf>
    <xf numFmtId="4" fontId="12" fillId="7" borderId="18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0" borderId="5" xfId="0" applyBorder="1"/>
    <xf numFmtId="9" fontId="0" fillId="0" borderId="5" xfId="0" applyNumberFormat="1" applyBorder="1"/>
    <xf numFmtId="3" fontId="0" fillId="0" borderId="0" xfId="0" applyNumberFormat="1"/>
    <xf numFmtId="3" fontId="14" fillId="0" borderId="0" xfId="0" applyNumberFormat="1" applyFont="1"/>
    <xf numFmtId="1" fontId="0" fillId="0" borderId="0" xfId="0" applyNumberFormat="1"/>
    <xf numFmtId="42" fontId="0" fillId="4" borderId="14" xfId="0" applyNumberFormat="1" applyFill="1" applyBorder="1" applyAlignment="1">
      <alignment horizontal="center"/>
    </xf>
    <xf numFmtId="42" fontId="0" fillId="4" borderId="15" xfId="0" applyNumberFormat="1" applyFill="1" applyBorder="1" applyAlignment="1">
      <alignment horizontal="center"/>
    </xf>
    <xf numFmtId="42" fontId="0" fillId="4" borderId="13" xfId="0" applyNumberForma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11" fillId="6" borderId="0" xfId="0" applyFont="1" applyFill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0" xfId="0" applyAlignment="1">
      <alignment horizontal="center"/>
    </xf>
  </cellXfs>
  <cellStyles count="4">
    <cellStyle name="Millares [0] 2" xfId="2"/>
    <cellStyle name="Moneda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3"/>
  <sheetViews>
    <sheetView topLeftCell="A16" workbookViewId="0">
      <selection activeCell="B33" sqref="B33"/>
    </sheetView>
  </sheetViews>
  <sheetFormatPr baseColWidth="10" defaultColWidth="0" defaultRowHeight="15" x14ac:dyDescent="0.25"/>
  <cols>
    <col min="1" max="1" width="72.85546875" customWidth="1"/>
    <col min="2" max="2" width="20" customWidth="1"/>
    <col min="3" max="16384" width="11.42578125" style="2" hidden="1"/>
  </cols>
  <sheetData>
    <row r="1" spans="1:2" ht="32.25" customHeight="1" x14ac:dyDescent="0.25">
      <c r="A1" s="47" t="s">
        <v>18</v>
      </c>
      <c r="B1" s="47"/>
    </row>
    <row r="2" spans="1:2" ht="15.75" thickBot="1" x14ac:dyDescent="0.3">
      <c r="A2" s="2"/>
      <c r="B2" s="2"/>
    </row>
    <row r="3" spans="1:2" ht="15.75" thickBot="1" x14ac:dyDescent="0.3">
      <c r="A3" s="21" t="s">
        <v>0</v>
      </c>
      <c r="B3" s="22">
        <v>9500000</v>
      </c>
    </row>
    <row r="4" spans="1:2" ht="21" x14ac:dyDescent="0.35">
      <c r="A4" s="3" t="s">
        <v>17</v>
      </c>
      <c r="B4" s="2"/>
    </row>
    <row r="5" spans="1:2" x14ac:dyDescent="0.25">
      <c r="A5" s="6" t="s">
        <v>1</v>
      </c>
      <c r="B5" s="44"/>
    </row>
    <row r="6" spans="1:2" x14ac:dyDescent="0.25">
      <c r="A6" s="7" t="s">
        <v>5</v>
      </c>
      <c r="B6" s="45"/>
    </row>
    <row r="7" spans="1:2" x14ac:dyDescent="0.25">
      <c r="A7" s="7" t="s">
        <v>2</v>
      </c>
      <c r="B7" s="45"/>
    </row>
    <row r="8" spans="1:2" x14ac:dyDescent="0.25">
      <c r="A8" s="8" t="s">
        <v>6</v>
      </c>
      <c r="B8" s="46"/>
    </row>
    <row r="9" spans="1:2" ht="7.5" customHeight="1" x14ac:dyDescent="0.25">
      <c r="A9" s="1"/>
      <c r="B9" s="2"/>
    </row>
    <row r="10" spans="1:2" x14ac:dyDescent="0.25">
      <c r="A10" s="9" t="s">
        <v>52</v>
      </c>
      <c r="B10" s="44"/>
    </row>
    <row r="11" spans="1:2" x14ac:dyDescent="0.25">
      <c r="A11" s="10" t="s">
        <v>3</v>
      </c>
      <c r="B11" s="45"/>
    </row>
    <row r="12" spans="1:2" x14ac:dyDescent="0.25">
      <c r="A12" s="11" t="s">
        <v>7</v>
      </c>
      <c r="B12" s="46"/>
    </row>
    <row r="13" spans="1:2" x14ac:dyDescent="0.25">
      <c r="A13" s="1"/>
      <c r="B13" s="2"/>
    </row>
    <row r="14" spans="1:2" x14ac:dyDescent="0.25">
      <c r="A14" s="9" t="s">
        <v>4</v>
      </c>
      <c r="B14" s="44"/>
    </row>
    <row r="15" spans="1:2" x14ac:dyDescent="0.25">
      <c r="A15" s="11" t="s">
        <v>8</v>
      </c>
      <c r="B15" s="46"/>
    </row>
    <row r="16" spans="1:2" x14ac:dyDescent="0.25">
      <c r="A16" s="2"/>
      <c r="B16" s="2"/>
    </row>
    <row r="17" spans="1:2" x14ac:dyDescent="0.25">
      <c r="A17" s="12" t="s">
        <v>9</v>
      </c>
      <c r="B17" s="14"/>
    </row>
    <row r="18" spans="1:2" x14ac:dyDescent="0.25">
      <c r="A18" s="4"/>
      <c r="B18" s="2"/>
    </row>
    <row r="19" spans="1:2" x14ac:dyDescent="0.25">
      <c r="A19" s="12" t="s">
        <v>10</v>
      </c>
      <c r="B19" s="14">
        <f>(B3*40/100)*16/100</f>
        <v>608000</v>
      </c>
    </row>
    <row r="20" spans="1:2" x14ac:dyDescent="0.25">
      <c r="A20" s="12" t="s">
        <v>11</v>
      </c>
      <c r="B20" s="14">
        <v>150000</v>
      </c>
    </row>
    <row r="21" spans="1:2" x14ac:dyDescent="0.25">
      <c r="A21" s="12" t="s">
        <v>12</v>
      </c>
      <c r="B21" s="14">
        <v>120000</v>
      </c>
    </row>
    <row r="22" spans="1:2" x14ac:dyDescent="0.25">
      <c r="A22" s="4"/>
      <c r="B22" s="2"/>
    </row>
    <row r="23" spans="1:2" ht="15.75" x14ac:dyDescent="0.25">
      <c r="A23" s="13" t="s">
        <v>13</v>
      </c>
      <c r="B23" s="2"/>
    </row>
    <row r="24" spans="1:2" x14ac:dyDescent="0.25">
      <c r="A24" s="12" t="s">
        <v>19</v>
      </c>
      <c r="B24" s="14"/>
    </row>
    <row r="25" spans="1:2" x14ac:dyDescent="0.25">
      <c r="A25" s="12" t="s">
        <v>20</v>
      </c>
      <c r="B25" s="14"/>
    </row>
    <row r="26" spans="1:2" x14ac:dyDescent="0.25">
      <c r="A26" s="12" t="s">
        <v>14</v>
      </c>
      <c r="B26" s="14"/>
    </row>
    <row r="27" spans="1:2" x14ac:dyDescent="0.25">
      <c r="A27" s="12" t="s">
        <v>22</v>
      </c>
      <c r="B27" s="14"/>
    </row>
    <row r="28" spans="1:2" ht="15.75" thickBot="1" x14ac:dyDescent="0.3">
      <c r="A28" s="4"/>
      <c r="B28" s="2"/>
    </row>
    <row r="29" spans="1:2" ht="15.75" thickBot="1" x14ac:dyDescent="0.3">
      <c r="A29" s="17" t="s">
        <v>15</v>
      </c>
      <c r="B29" s="18">
        <f>B3-(SUM(B24:B27)+SUM(B19:B21)+B17+B14+B10+B5)</f>
        <v>8622000</v>
      </c>
    </row>
    <row r="30" spans="1:2" ht="15.75" thickBot="1" x14ac:dyDescent="0.3">
      <c r="A30" s="19"/>
      <c r="B30" s="20"/>
    </row>
    <row r="31" spans="1:2" ht="15.75" thickBot="1" x14ac:dyDescent="0.3">
      <c r="A31" s="4" t="s">
        <v>21</v>
      </c>
      <c r="B31" s="16">
        <f>-IF(B29*25%&gt;6682800,6682800,ROUND(B29*25%,-3))</f>
        <v>-2156000</v>
      </c>
    </row>
    <row r="32" spans="1:2" ht="15.75" thickBot="1" x14ac:dyDescent="0.3">
      <c r="A32" s="2"/>
      <c r="B32" s="2"/>
    </row>
    <row r="33" spans="1:2" ht="15.75" thickBot="1" x14ac:dyDescent="0.3">
      <c r="A33" s="5" t="s">
        <v>16</v>
      </c>
      <c r="B33" s="15">
        <f>+B3-B29-B31</f>
        <v>3034000</v>
      </c>
    </row>
    <row r="34" spans="1:2" x14ac:dyDescent="0.25">
      <c r="A34" s="2"/>
      <c r="B34" s="2"/>
    </row>
    <row r="35" spans="1:2" x14ac:dyDescent="0.25">
      <c r="A35" s="2"/>
      <c r="B35" s="2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  <row r="117" spans="1:2" x14ac:dyDescent="0.25">
      <c r="A117" s="2"/>
      <c r="B117" s="2"/>
    </row>
    <row r="118" spans="1:2" x14ac:dyDescent="0.25">
      <c r="A118" s="2"/>
      <c r="B118" s="2"/>
    </row>
    <row r="119" spans="1:2" x14ac:dyDescent="0.25">
      <c r="A119" s="2"/>
      <c r="B119" s="2"/>
    </row>
    <row r="120" spans="1:2" x14ac:dyDescent="0.25">
      <c r="A120" s="2"/>
      <c r="B120" s="2"/>
    </row>
    <row r="121" spans="1:2" x14ac:dyDescent="0.25">
      <c r="A121" s="2"/>
      <c r="B121" s="2"/>
    </row>
    <row r="122" spans="1:2" x14ac:dyDescent="0.25">
      <c r="A122" s="2"/>
      <c r="B122" s="2"/>
    </row>
    <row r="123" spans="1:2" x14ac:dyDescent="0.25">
      <c r="A123" s="2"/>
      <c r="B123" s="2"/>
    </row>
    <row r="124" spans="1:2" x14ac:dyDescent="0.25">
      <c r="A124" s="2"/>
      <c r="B124" s="2"/>
    </row>
    <row r="125" spans="1:2" x14ac:dyDescent="0.25">
      <c r="A125" s="2"/>
      <c r="B125" s="2"/>
    </row>
    <row r="126" spans="1:2" x14ac:dyDescent="0.25">
      <c r="A126" s="2"/>
      <c r="B126" s="2"/>
    </row>
    <row r="127" spans="1:2" x14ac:dyDescent="0.25">
      <c r="A127" s="2"/>
      <c r="B127" s="2"/>
    </row>
    <row r="128" spans="1:2" x14ac:dyDescent="0.25">
      <c r="A128" s="2"/>
      <c r="B128" s="2"/>
    </row>
    <row r="129" spans="1:2" x14ac:dyDescent="0.25">
      <c r="A129" s="2"/>
      <c r="B129" s="2"/>
    </row>
    <row r="130" spans="1:2" x14ac:dyDescent="0.25">
      <c r="A130" s="2"/>
      <c r="B130" s="2"/>
    </row>
    <row r="131" spans="1:2" x14ac:dyDescent="0.25">
      <c r="A131" s="2"/>
      <c r="B131" s="2"/>
    </row>
    <row r="132" spans="1:2" x14ac:dyDescent="0.25">
      <c r="A132" s="2"/>
      <c r="B132" s="2"/>
    </row>
    <row r="133" spans="1:2" x14ac:dyDescent="0.25">
      <c r="A133" s="2"/>
      <c r="B133" s="2"/>
    </row>
    <row r="134" spans="1:2" x14ac:dyDescent="0.25">
      <c r="A134" s="2"/>
      <c r="B134" s="2"/>
    </row>
    <row r="135" spans="1:2" x14ac:dyDescent="0.25">
      <c r="A135" s="2"/>
      <c r="B135" s="2"/>
    </row>
    <row r="136" spans="1:2" x14ac:dyDescent="0.25">
      <c r="A136" s="2"/>
      <c r="B136" s="2"/>
    </row>
    <row r="137" spans="1:2" x14ac:dyDescent="0.25">
      <c r="A137" s="2"/>
      <c r="B137" s="2"/>
    </row>
    <row r="138" spans="1:2" x14ac:dyDescent="0.25">
      <c r="A138" s="2"/>
      <c r="B138" s="2"/>
    </row>
    <row r="139" spans="1:2" x14ac:dyDescent="0.25">
      <c r="A139" s="2"/>
      <c r="B139" s="2"/>
    </row>
    <row r="140" spans="1:2" x14ac:dyDescent="0.25">
      <c r="A140" s="2"/>
      <c r="B140" s="2"/>
    </row>
    <row r="141" spans="1:2" x14ac:dyDescent="0.25">
      <c r="A141" s="2"/>
      <c r="B141" s="2"/>
    </row>
    <row r="142" spans="1:2" x14ac:dyDescent="0.25">
      <c r="A142" s="2"/>
      <c r="B142" s="2"/>
    </row>
    <row r="143" spans="1:2" x14ac:dyDescent="0.25">
      <c r="A143" s="2"/>
      <c r="B143" s="2"/>
    </row>
    <row r="144" spans="1:2" x14ac:dyDescent="0.25">
      <c r="A144" s="2"/>
      <c r="B144" s="2"/>
    </row>
    <row r="145" spans="1:2" x14ac:dyDescent="0.25">
      <c r="A145" s="2"/>
      <c r="B145" s="2"/>
    </row>
    <row r="146" spans="1:2" x14ac:dyDescent="0.25">
      <c r="A146" s="2"/>
      <c r="B146" s="2"/>
    </row>
    <row r="147" spans="1:2" x14ac:dyDescent="0.25">
      <c r="A147" s="2"/>
      <c r="B147" s="2"/>
    </row>
    <row r="148" spans="1:2" x14ac:dyDescent="0.25">
      <c r="A148" s="2"/>
      <c r="B148" s="2"/>
    </row>
    <row r="149" spans="1:2" x14ac:dyDescent="0.25">
      <c r="A149" s="2"/>
      <c r="B149" s="2"/>
    </row>
    <row r="150" spans="1:2" x14ac:dyDescent="0.25">
      <c r="A150" s="2"/>
      <c r="B150" s="2"/>
    </row>
    <row r="151" spans="1:2" x14ac:dyDescent="0.25">
      <c r="A151" s="2"/>
      <c r="B151" s="2"/>
    </row>
    <row r="152" spans="1:2" x14ac:dyDescent="0.25">
      <c r="A152" s="2"/>
      <c r="B152" s="2"/>
    </row>
    <row r="153" spans="1:2" x14ac:dyDescent="0.25">
      <c r="A153" s="2"/>
      <c r="B153" s="2"/>
    </row>
    <row r="154" spans="1:2" x14ac:dyDescent="0.25">
      <c r="A154" s="2"/>
      <c r="B154" s="2"/>
    </row>
    <row r="155" spans="1:2" x14ac:dyDescent="0.25">
      <c r="A155" s="2"/>
      <c r="B155" s="2"/>
    </row>
    <row r="156" spans="1:2" x14ac:dyDescent="0.25">
      <c r="A156" s="2"/>
      <c r="B156" s="2"/>
    </row>
    <row r="157" spans="1:2" x14ac:dyDescent="0.25">
      <c r="A157" s="2"/>
      <c r="B157" s="2"/>
    </row>
    <row r="158" spans="1:2" x14ac:dyDescent="0.25">
      <c r="A158" s="2"/>
      <c r="B158" s="2"/>
    </row>
    <row r="159" spans="1:2" x14ac:dyDescent="0.25">
      <c r="A159" s="2"/>
      <c r="B159" s="2"/>
    </row>
    <row r="160" spans="1:2" x14ac:dyDescent="0.25">
      <c r="A160" s="2"/>
      <c r="B160" s="2"/>
    </row>
    <row r="161" spans="1:2" x14ac:dyDescent="0.25">
      <c r="A161" s="2"/>
      <c r="B161" s="2"/>
    </row>
    <row r="162" spans="1:2" x14ac:dyDescent="0.25">
      <c r="A162" s="2"/>
      <c r="B162" s="2"/>
    </row>
    <row r="163" spans="1:2" x14ac:dyDescent="0.25">
      <c r="A163" s="2"/>
      <c r="B163" s="2"/>
    </row>
    <row r="164" spans="1:2" x14ac:dyDescent="0.25">
      <c r="A164" s="2"/>
      <c r="B164" s="2"/>
    </row>
    <row r="165" spans="1:2" x14ac:dyDescent="0.25">
      <c r="A165" s="2"/>
      <c r="B165" s="2"/>
    </row>
    <row r="166" spans="1:2" x14ac:dyDescent="0.25">
      <c r="A166" s="2"/>
      <c r="B166" s="2"/>
    </row>
    <row r="167" spans="1:2" x14ac:dyDescent="0.25">
      <c r="A167" s="2"/>
      <c r="B167" s="2"/>
    </row>
    <row r="168" spans="1:2" x14ac:dyDescent="0.25">
      <c r="A168" s="2"/>
      <c r="B168" s="2"/>
    </row>
    <row r="169" spans="1:2" x14ac:dyDescent="0.25">
      <c r="A169" s="2"/>
      <c r="B169" s="2"/>
    </row>
    <row r="170" spans="1:2" x14ac:dyDescent="0.25">
      <c r="A170" s="2"/>
      <c r="B170" s="2"/>
    </row>
    <row r="171" spans="1:2" x14ac:dyDescent="0.25">
      <c r="A171" s="2"/>
      <c r="B171" s="2"/>
    </row>
    <row r="172" spans="1:2" x14ac:dyDescent="0.25">
      <c r="A172" s="2"/>
      <c r="B172" s="2"/>
    </row>
    <row r="173" spans="1:2" x14ac:dyDescent="0.25">
      <c r="A173" s="2"/>
      <c r="B173" s="2"/>
    </row>
    <row r="174" spans="1:2" x14ac:dyDescent="0.25">
      <c r="A174" s="2"/>
      <c r="B174" s="2"/>
    </row>
    <row r="175" spans="1:2" x14ac:dyDescent="0.25">
      <c r="A175" s="2"/>
      <c r="B175" s="2"/>
    </row>
    <row r="176" spans="1:2" x14ac:dyDescent="0.25">
      <c r="A176" s="2"/>
      <c r="B176" s="2"/>
    </row>
    <row r="177" spans="1:2" x14ac:dyDescent="0.25">
      <c r="A177" s="2"/>
      <c r="B177" s="2"/>
    </row>
    <row r="178" spans="1:2" x14ac:dyDescent="0.25">
      <c r="A178" s="2"/>
      <c r="B178" s="2"/>
    </row>
    <row r="179" spans="1:2" x14ac:dyDescent="0.25">
      <c r="A179" s="2"/>
      <c r="B179" s="2"/>
    </row>
    <row r="180" spans="1:2" x14ac:dyDescent="0.25">
      <c r="A180" s="2"/>
      <c r="B180" s="2"/>
    </row>
    <row r="181" spans="1:2" x14ac:dyDescent="0.25">
      <c r="A181" s="2"/>
      <c r="B181" s="2"/>
    </row>
    <row r="182" spans="1:2" x14ac:dyDescent="0.25">
      <c r="A182" s="2"/>
      <c r="B182" s="2"/>
    </row>
    <row r="183" spans="1:2" x14ac:dyDescent="0.25">
      <c r="A183" s="2"/>
      <c r="B183" s="2"/>
    </row>
    <row r="184" spans="1:2" x14ac:dyDescent="0.25">
      <c r="A184" s="2"/>
      <c r="B184" s="2"/>
    </row>
    <row r="185" spans="1:2" x14ac:dyDescent="0.25">
      <c r="A185" s="2"/>
      <c r="B185" s="2"/>
    </row>
    <row r="186" spans="1:2" x14ac:dyDescent="0.25">
      <c r="A186" s="2"/>
      <c r="B186" s="2"/>
    </row>
    <row r="187" spans="1:2" x14ac:dyDescent="0.25">
      <c r="A187" s="2"/>
      <c r="B187" s="2"/>
    </row>
    <row r="188" spans="1:2" x14ac:dyDescent="0.25">
      <c r="A188" s="2"/>
      <c r="B188" s="2"/>
    </row>
    <row r="189" spans="1:2" x14ac:dyDescent="0.25">
      <c r="A189" s="2"/>
      <c r="B189" s="2"/>
    </row>
    <row r="190" spans="1:2" x14ac:dyDescent="0.25">
      <c r="A190" s="2"/>
      <c r="B190" s="2"/>
    </row>
    <row r="191" spans="1:2" x14ac:dyDescent="0.25">
      <c r="A191" s="2"/>
      <c r="B191" s="2"/>
    </row>
    <row r="192" spans="1:2" x14ac:dyDescent="0.25">
      <c r="A192" s="2"/>
      <c r="B192" s="2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2"/>
    </row>
    <row r="196" spans="1:2" x14ac:dyDescent="0.25">
      <c r="A196" s="2"/>
      <c r="B196" s="2"/>
    </row>
    <row r="197" spans="1:2" x14ac:dyDescent="0.25">
      <c r="A197" s="2"/>
      <c r="B197" s="2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2"/>
    </row>
    <row r="202" spans="1:2" x14ac:dyDescent="0.25">
      <c r="A202" s="2"/>
      <c r="B202" s="2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2"/>
    </row>
    <row r="206" spans="1:2" x14ac:dyDescent="0.25">
      <c r="A206" s="2"/>
      <c r="B206" s="2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2"/>
    </row>
    <row r="210" spans="1:2" x14ac:dyDescent="0.25">
      <c r="A210" s="2"/>
      <c r="B210" s="2"/>
    </row>
    <row r="211" spans="1:2" x14ac:dyDescent="0.25">
      <c r="A211" s="2"/>
      <c r="B211" s="2"/>
    </row>
    <row r="212" spans="1:2" x14ac:dyDescent="0.25">
      <c r="A212" s="2"/>
      <c r="B212" s="2"/>
    </row>
    <row r="213" spans="1:2" x14ac:dyDescent="0.25">
      <c r="A213" s="2"/>
      <c r="B213" s="2"/>
    </row>
    <row r="214" spans="1:2" x14ac:dyDescent="0.25">
      <c r="A214" s="2"/>
      <c r="B214" s="2"/>
    </row>
    <row r="215" spans="1:2" x14ac:dyDescent="0.25">
      <c r="A215" s="2"/>
      <c r="B215" s="2"/>
    </row>
    <row r="216" spans="1:2" x14ac:dyDescent="0.25">
      <c r="A216" s="2"/>
      <c r="B216" s="2"/>
    </row>
    <row r="217" spans="1:2" x14ac:dyDescent="0.25">
      <c r="A217" s="2"/>
      <c r="B217" s="2"/>
    </row>
    <row r="218" spans="1:2" x14ac:dyDescent="0.25">
      <c r="A218" s="2"/>
      <c r="B218" s="2"/>
    </row>
    <row r="219" spans="1:2" x14ac:dyDescent="0.25">
      <c r="A219" s="2"/>
      <c r="B219" s="2"/>
    </row>
    <row r="220" spans="1:2" x14ac:dyDescent="0.25">
      <c r="A220" s="2"/>
      <c r="B220" s="2"/>
    </row>
    <row r="221" spans="1:2" x14ac:dyDescent="0.25">
      <c r="A221" s="2"/>
      <c r="B221" s="2"/>
    </row>
    <row r="222" spans="1:2" x14ac:dyDescent="0.25">
      <c r="A222" s="2"/>
      <c r="B222" s="2"/>
    </row>
    <row r="223" spans="1:2" x14ac:dyDescent="0.25">
      <c r="A223" s="2"/>
      <c r="B223" s="2"/>
    </row>
    <row r="224" spans="1:2" x14ac:dyDescent="0.25">
      <c r="A224" s="2"/>
      <c r="B224" s="2"/>
    </row>
    <row r="225" spans="1:2" x14ac:dyDescent="0.25">
      <c r="A225" s="2"/>
      <c r="B225" s="2"/>
    </row>
    <row r="226" spans="1:2" x14ac:dyDescent="0.25">
      <c r="A226" s="2"/>
      <c r="B226" s="2"/>
    </row>
    <row r="227" spans="1:2" x14ac:dyDescent="0.25">
      <c r="A227" s="2"/>
      <c r="B227" s="2"/>
    </row>
    <row r="228" spans="1:2" x14ac:dyDescent="0.25">
      <c r="A228" s="2"/>
      <c r="B228" s="2"/>
    </row>
    <row r="229" spans="1:2" x14ac:dyDescent="0.25">
      <c r="A229" s="2"/>
      <c r="B229" s="2"/>
    </row>
    <row r="230" spans="1:2" x14ac:dyDescent="0.25">
      <c r="A230" s="2"/>
      <c r="B230" s="2"/>
    </row>
    <row r="231" spans="1:2" x14ac:dyDescent="0.25">
      <c r="A231" s="2"/>
      <c r="B231" s="2"/>
    </row>
    <row r="232" spans="1:2" x14ac:dyDescent="0.25">
      <c r="A232" s="2"/>
      <c r="B232" s="2"/>
    </row>
    <row r="233" spans="1:2" x14ac:dyDescent="0.25">
      <c r="A233" s="2"/>
      <c r="B233" s="2"/>
    </row>
    <row r="234" spans="1:2" x14ac:dyDescent="0.25">
      <c r="A234" s="2"/>
      <c r="B234" s="2"/>
    </row>
    <row r="235" spans="1:2" x14ac:dyDescent="0.25">
      <c r="A235" s="2"/>
      <c r="B235" s="2"/>
    </row>
    <row r="236" spans="1:2" x14ac:dyDescent="0.25">
      <c r="A236" s="2"/>
      <c r="B236" s="2"/>
    </row>
    <row r="237" spans="1:2" x14ac:dyDescent="0.25">
      <c r="A237" s="2"/>
      <c r="B237" s="2"/>
    </row>
    <row r="238" spans="1:2" x14ac:dyDescent="0.25">
      <c r="A238" s="2"/>
      <c r="B238" s="2"/>
    </row>
    <row r="239" spans="1:2" x14ac:dyDescent="0.25">
      <c r="A239" s="2"/>
      <c r="B239" s="2"/>
    </row>
    <row r="240" spans="1:2" x14ac:dyDescent="0.25">
      <c r="A240" s="2"/>
      <c r="B240" s="2"/>
    </row>
    <row r="241" spans="1:2" x14ac:dyDescent="0.25">
      <c r="A241" s="2"/>
      <c r="B241" s="2"/>
    </row>
    <row r="242" spans="1:2" x14ac:dyDescent="0.25">
      <c r="A242" s="2"/>
      <c r="B242" s="2"/>
    </row>
    <row r="243" spans="1:2" x14ac:dyDescent="0.25">
      <c r="A243" s="2"/>
      <c r="B243" s="2"/>
    </row>
  </sheetData>
  <mergeCells count="4">
    <mergeCell ref="B5:B8"/>
    <mergeCell ref="B10:B12"/>
    <mergeCell ref="B14:B15"/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tabSelected="1" topLeftCell="A4" workbookViewId="0">
      <selection activeCell="G5" sqref="G5"/>
    </sheetView>
  </sheetViews>
  <sheetFormatPr baseColWidth="10" defaultRowHeight="15" x14ac:dyDescent="0.25"/>
  <cols>
    <col min="1" max="5" width="15.42578125" customWidth="1"/>
    <col min="7" max="7" width="15" bestFit="1" customWidth="1"/>
    <col min="8" max="8" width="23.28515625" customWidth="1"/>
  </cols>
  <sheetData>
    <row r="1" spans="1:10" ht="26.25" x14ac:dyDescent="0.4">
      <c r="A1" s="50" t="s">
        <v>36</v>
      </c>
      <c r="B1" s="50"/>
      <c r="C1" s="50"/>
      <c r="D1" s="50"/>
      <c r="E1" s="50"/>
    </row>
    <row r="2" spans="1:10" ht="15.75" thickBot="1" x14ac:dyDescent="0.3"/>
    <row r="3" spans="1:10" ht="64.5" thickBot="1" x14ac:dyDescent="0.4">
      <c r="A3" s="48" t="s">
        <v>23</v>
      </c>
      <c r="B3" s="49"/>
      <c r="C3" s="23" t="s">
        <v>24</v>
      </c>
      <c r="D3" s="24" t="s">
        <v>25</v>
      </c>
      <c r="E3" s="24" t="s">
        <v>51</v>
      </c>
      <c r="G3" s="42"/>
    </row>
    <row r="4" spans="1:10" ht="15.75" thickBot="1" x14ac:dyDescent="0.3">
      <c r="A4" s="25" t="s">
        <v>26</v>
      </c>
      <c r="B4" s="25" t="s">
        <v>27</v>
      </c>
      <c r="C4" s="26"/>
      <c r="D4" s="27"/>
      <c r="E4" s="27"/>
      <c r="H4" s="43"/>
    </row>
    <row r="5" spans="1:10" ht="15.75" thickBot="1" x14ac:dyDescent="0.3">
      <c r="A5" s="28">
        <v>0</v>
      </c>
      <c r="B5" s="28">
        <v>95</v>
      </c>
      <c r="C5" s="29">
        <v>0</v>
      </c>
      <c r="D5" s="30" t="s">
        <v>28</v>
      </c>
      <c r="E5" s="31">
        <v>0</v>
      </c>
      <c r="G5" t="s">
        <v>53</v>
      </c>
      <c r="H5" s="53" t="s">
        <v>54</v>
      </c>
      <c r="I5" t="s">
        <v>55</v>
      </c>
    </row>
    <row r="6" spans="1:10" ht="64.5" thickBot="1" x14ac:dyDescent="0.3">
      <c r="A6" s="28" t="s">
        <v>29</v>
      </c>
      <c r="B6" s="28">
        <v>150</v>
      </c>
      <c r="C6" s="29">
        <v>0.19</v>
      </c>
      <c r="D6" s="32" t="s">
        <v>30</v>
      </c>
      <c r="E6" s="31">
        <v>0</v>
      </c>
      <c r="G6">
        <v>3034000</v>
      </c>
      <c r="H6" s="43">
        <v>27485</v>
      </c>
      <c r="I6">
        <f>+G6/H6</f>
        <v>110.38748408222666</v>
      </c>
    </row>
    <row r="7" spans="1:10" ht="77.25" thickBot="1" x14ac:dyDescent="0.3">
      <c r="A7" s="33" t="s">
        <v>31</v>
      </c>
      <c r="B7" s="28">
        <v>360</v>
      </c>
      <c r="C7" s="29">
        <v>0.28000000000000003</v>
      </c>
      <c r="D7" s="32" t="s">
        <v>32</v>
      </c>
      <c r="E7" s="31">
        <v>0</v>
      </c>
      <c r="I7">
        <f>+I6-95</f>
        <v>15.387484082226663</v>
      </c>
      <c r="J7" t="s">
        <v>56</v>
      </c>
    </row>
    <row r="8" spans="1:10" ht="77.25" thickBot="1" x14ac:dyDescent="0.3">
      <c r="A8" s="33" t="s">
        <v>33</v>
      </c>
      <c r="B8" s="33" t="s">
        <v>34</v>
      </c>
      <c r="C8" s="34">
        <v>0.33</v>
      </c>
      <c r="D8" s="35" t="s">
        <v>35</v>
      </c>
      <c r="E8" s="31">
        <v>0</v>
      </c>
      <c r="I8">
        <f>+I7*19/100</f>
        <v>2.9236219756230661</v>
      </c>
      <c r="J8" t="s">
        <v>57</v>
      </c>
    </row>
    <row r="9" spans="1:10" ht="15.75" thickBot="1" x14ac:dyDescent="0.3">
      <c r="I9">
        <f>+I8*H6</f>
        <v>80355.749999999971</v>
      </c>
    </row>
    <row r="10" spans="1:10" ht="15.75" thickBot="1" x14ac:dyDescent="0.3">
      <c r="I10" s="52">
        <v>80400</v>
      </c>
      <c r="J10" t="s">
        <v>58</v>
      </c>
    </row>
  </sheetData>
  <mergeCells count="2">
    <mergeCell ref="A3:B3"/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workbookViewId="0">
      <selection activeCell="E4" sqref="E4"/>
    </sheetView>
  </sheetViews>
  <sheetFormatPr baseColWidth="10" defaultRowHeight="15" x14ac:dyDescent="0.25"/>
  <sheetData>
    <row r="1" spans="1:7" ht="26.25" x14ac:dyDescent="0.4">
      <c r="A1" s="50" t="s">
        <v>46</v>
      </c>
      <c r="B1" s="50"/>
      <c r="C1" s="50"/>
      <c r="D1" s="50"/>
      <c r="E1" s="50"/>
      <c r="F1" s="50"/>
    </row>
    <row r="2" spans="1:7" ht="15.75" thickBot="1" x14ac:dyDescent="0.3"/>
    <row r="3" spans="1:7" ht="15.75" thickBot="1" x14ac:dyDescent="0.3">
      <c r="A3" s="36" t="s">
        <v>37</v>
      </c>
      <c r="B3" s="36"/>
      <c r="C3" s="36" t="s">
        <v>37</v>
      </c>
      <c r="D3" s="36"/>
      <c r="E3" s="36" t="s">
        <v>38</v>
      </c>
      <c r="F3" s="36"/>
    </row>
    <row r="4" spans="1:7" ht="86.25" thickBot="1" x14ac:dyDescent="0.3">
      <c r="A4" s="36" t="s">
        <v>39</v>
      </c>
      <c r="B4" s="36" t="s">
        <v>40</v>
      </c>
      <c r="C4" s="36" t="s">
        <v>39</v>
      </c>
      <c r="D4" s="36" t="s">
        <v>40</v>
      </c>
      <c r="E4" s="36" t="s">
        <v>39</v>
      </c>
      <c r="F4" s="36" t="s">
        <v>40</v>
      </c>
    </row>
    <row r="5" spans="1:7" ht="29.25" thickBot="1" x14ac:dyDescent="0.3">
      <c r="A5" s="36" t="s">
        <v>41</v>
      </c>
      <c r="B5" s="36">
        <v>0</v>
      </c>
      <c r="C5" s="36">
        <v>278.29000000000002</v>
      </c>
      <c r="D5" s="36">
        <v>7.96</v>
      </c>
      <c r="E5" s="36">
        <v>678.75</v>
      </c>
      <c r="F5" s="36">
        <v>66.02</v>
      </c>
    </row>
    <row r="6" spans="1:7" ht="15.75" thickBot="1" x14ac:dyDescent="0.3">
      <c r="A6" s="36">
        <v>128.96</v>
      </c>
      <c r="B6" s="36">
        <v>0.09</v>
      </c>
      <c r="C6" s="36">
        <v>285.07</v>
      </c>
      <c r="D6" s="36">
        <v>8.5</v>
      </c>
      <c r="E6" s="36">
        <v>695.72</v>
      </c>
      <c r="F6" s="36">
        <v>69.430000000000007</v>
      </c>
      <c r="G6" s="41"/>
    </row>
    <row r="7" spans="1:7" ht="15.75" thickBot="1" x14ac:dyDescent="0.3">
      <c r="A7" s="36">
        <v>132.36000000000001</v>
      </c>
      <c r="B7" s="36">
        <v>0.09</v>
      </c>
      <c r="C7" s="36">
        <v>291.86</v>
      </c>
      <c r="D7" s="36">
        <v>9.0500000000000007</v>
      </c>
      <c r="E7" s="36">
        <v>712.69</v>
      </c>
      <c r="F7" s="36">
        <v>72.900000000000006</v>
      </c>
    </row>
    <row r="8" spans="1:7" ht="15.75" thickBot="1" x14ac:dyDescent="0.3">
      <c r="A8" s="36">
        <v>135.75</v>
      </c>
      <c r="B8" s="36">
        <v>0.09</v>
      </c>
      <c r="C8" s="36">
        <v>298.64999999999998</v>
      </c>
      <c r="D8" s="36">
        <v>9.6199999999999992</v>
      </c>
      <c r="E8" s="36">
        <v>729.65</v>
      </c>
      <c r="F8" s="36">
        <v>76.430000000000007</v>
      </c>
    </row>
    <row r="9" spans="1:7" ht="15.75" thickBot="1" x14ac:dyDescent="0.3">
      <c r="A9" s="36">
        <v>139.13999999999999</v>
      </c>
      <c r="B9" s="36">
        <v>0.09</v>
      </c>
      <c r="C9" s="36">
        <v>305.44</v>
      </c>
      <c r="D9" s="36">
        <v>10.210000000000001</v>
      </c>
      <c r="E9" s="36">
        <v>746.62</v>
      </c>
      <c r="F9" s="36">
        <v>80.03</v>
      </c>
    </row>
    <row r="10" spans="1:7" ht="15.75" thickBot="1" x14ac:dyDescent="0.3">
      <c r="A10" s="36">
        <v>142.54</v>
      </c>
      <c r="B10" s="36">
        <v>0.1</v>
      </c>
      <c r="C10" s="36">
        <v>312.22000000000003</v>
      </c>
      <c r="D10" s="36">
        <v>10.81</v>
      </c>
      <c r="E10" s="36">
        <v>763.59</v>
      </c>
      <c r="F10" s="36" t="s">
        <v>42</v>
      </c>
    </row>
    <row r="11" spans="1:7" ht="15.75" thickBot="1" x14ac:dyDescent="0.3">
      <c r="A11" s="36">
        <v>145.93</v>
      </c>
      <c r="B11" s="36">
        <v>0.2</v>
      </c>
      <c r="C11" s="36">
        <v>319.01</v>
      </c>
      <c r="D11" s="36">
        <v>11.43</v>
      </c>
      <c r="E11" s="36">
        <v>780.56</v>
      </c>
      <c r="F11" s="36">
        <v>87.39</v>
      </c>
    </row>
    <row r="12" spans="1:7" ht="15.75" thickBot="1" x14ac:dyDescent="0.3">
      <c r="A12" s="36">
        <v>149.32</v>
      </c>
      <c r="B12" s="36">
        <v>0.2</v>
      </c>
      <c r="C12" s="36">
        <v>325.8</v>
      </c>
      <c r="D12" s="36">
        <v>12.07</v>
      </c>
      <c r="E12" s="36">
        <v>797.53</v>
      </c>
      <c r="F12" s="36">
        <v>91.15</v>
      </c>
    </row>
    <row r="13" spans="1:7" ht="15.75" thickBot="1" x14ac:dyDescent="0.3">
      <c r="A13" s="36">
        <v>152.72</v>
      </c>
      <c r="B13" s="36">
        <v>0.21</v>
      </c>
      <c r="C13" s="36">
        <v>332.59</v>
      </c>
      <c r="D13" s="36">
        <v>12.71</v>
      </c>
      <c r="E13" s="36">
        <v>814.5</v>
      </c>
      <c r="F13" s="36" t="s">
        <v>43</v>
      </c>
    </row>
    <row r="14" spans="1:7" ht="15.75" thickBot="1" x14ac:dyDescent="0.3">
      <c r="A14" s="36">
        <v>156.11000000000001</v>
      </c>
      <c r="B14" s="36">
        <v>0.4</v>
      </c>
      <c r="C14" s="36">
        <v>339.37</v>
      </c>
      <c r="D14" s="36">
        <v>14.06</v>
      </c>
      <c r="E14" s="36">
        <v>831.47</v>
      </c>
      <c r="F14" s="36">
        <v>98.81</v>
      </c>
    </row>
    <row r="15" spans="1:7" ht="15.75" thickBot="1" x14ac:dyDescent="0.3">
      <c r="A15" s="36">
        <v>159.51</v>
      </c>
      <c r="B15" s="36">
        <v>0.41</v>
      </c>
      <c r="C15" s="36">
        <v>356.34</v>
      </c>
      <c r="D15" s="36">
        <v>15.83</v>
      </c>
      <c r="E15" s="36">
        <v>848.44</v>
      </c>
      <c r="F15" s="36">
        <v>102.72</v>
      </c>
    </row>
    <row r="16" spans="1:7" ht="15.75" thickBot="1" x14ac:dyDescent="0.3">
      <c r="A16" s="36">
        <v>162.9</v>
      </c>
      <c r="B16" s="36">
        <v>0.41</v>
      </c>
      <c r="C16" s="36">
        <v>373.31</v>
      </c>
      <c r="D16" s="36">
        <v>17.690000000000001</v>
      </c>
      <c r="E16" s="36">
        <v>865.4</v>
      </c>
      <c r="F16" s="36">
        <v>106.67</v>
      </c>
    </row>
    <row r="17" spans="1:6" ht="15.75" thickBot="1" x14ac:dyDescent="0.3">
      <c r="A17" s="36">
        <v>166.29</v>
      </c>
      <c r="B17" s="36">
        <v>0.7</v>
      </c>
      <c r="C17" s="36">
        <v>390.28</v>
      </c>
      <c r="D17" s="36">
        <v>19.649999999999999</v>
      </c>
      <c r="E17" s="36">
        <v>882.37</v>
      </c>
      <c r="F17" s="36">
        <v>110.65</v>
      </c>
    </row>
    <row r="18" spans="1:6" ht="15.75" thickBot="1" x14ac:dyDescent="0.3">
      <c r="A18" s="36">
        <v>169.69</v>
      </c>
      <c r="B18" s="36">
        <v>0.73</v>
      </c>
      <c r="C18" s="36">
        <v>407.25</v>
      </c>
      <c r="D18" s="36">
        <v>21.69</v>
      </c>
      <c r="E18" s="36">
        <v>899.34</v>
      </c>
      <c r="F18" s="36">
        <v>114.68</v>
      </c>
    </row>
    <row r="19" spans="1:6" ht="15.75" thickBot="1" x14ac:dyDescent="0.3">
      <c r="A19" s="36">
        <v>176.47</v>
      </c>
      <c r="B19" s="36">
        <v>1.1499999999999999</v>
      </c>
      <c r="C19" s="36">
        <v>424.22</v>
      </c>
      <c r="D19" s="36">
        <v>23.84</v>
      </c>
      <c r="E19" s="36">
        <v>916.31</v>
      </c>
      <c r="F19" s="36">
        <v>118.74</v>
      </c>
    </row>
    <row r="20" spans="1:6" ht="15.75" thickBot="1" x14ac:dyDescent="0.3">
      <c r="A20" s="36">
        <v>183.26</v>
      </c>
      <c r="B20" s="36">
        <v>1.19</v>
      </c>
      <c r="C20" s="36">
        <v>441.19</v>
      </c>
      <c r="D20" s="36">
        <v>26.07</v>
      </c>
      <c r="E20" s="36">
        <v>933.28</v>
      </c>
      <c r="F20" s="36">
        <v>122.84</v>
      </c>
    </row>
    <row r="21" spans="1:6" ht="15.75" thickBot="1" x14ac:dyDescent="0.3">
      <c r="A21" s="36">
        <v>190.05</v>
      </c>
      <c r="B21" s="36">
        <v>1.65</v>
      </c>
      <c r="C21" s="36">
        <v>458.16</v>
      </c>
      <c r="D21" s="36">
        <v>28.39</v>
      </c>
      <c r="E21" s="36">
        <v>950.25</v>
      </c>
      <c r="F21" s="36">
        <v>126.96</v>
      </c>
    </row>
    <row r="22" spans="1:6" ht="15.75" thickBot="1" x14ac:dyDescent="0.3">
      <c r="A22" s="36">
        <v>196.84</v>
      </c>
      <c r="B22" s="36">
        <v>2.14</v>
      </c>
      <c r="C22" s="36">
        <v>475.12</v>
      </c>
      <c r="D22" s="36">
        <v>30.8</v>
      </c>
      <c r="E22" s="36">
        <v>967.22</v>
      </c>
      <c r="F22" s="36">
        <v>131.11000000000001</v>
      </c>
    </row>
    <row r="23" spans="1:6" ht="15.75" thickBot="1" x14ac:dyDescent="0.3">
      <c r="A23" s="36">
        <v>203.62</v>
      </c>
      <c r="B23" s="36">
        <v>2.21</v>
      </c>
      <c r="C23" s="36">
        <v>492.09</v>
      </c>
      <c r="D23" s="36">
        <v>33.29</v>
      </c>
      <c r="E23" s="36">
        <v>984.19</v>
      </c>
      <c r="F23" s="36">
        <v>135.29</v>
      </c>
    </row>
    <row r="24" spans="1:6" ht="15.75" thickBot="1" x14ac:dyDescent="0.3">
      <c r="A24" s="36">
        <v>210.41</v>
      </c>
      <c r="B24" s="36">
        <v>2.96</v>
      </c>
      <c r="C24" s="36">
        <v>509.06</v>
      </c>
      <c r="D24" s="36">
        <v>35.869999999999997</v>
      </c>
      <c r="E24" s="37">
        <v>1001.15</v>
      </c>
      <c r="F24" s="36">
        <v>139.49</v>
      </c>
    </row>
    <row r="25" spans="1:6" ht="15.75" thickBot="1" x14ac:dyDescent="0.3">
      <c r="A25" s="36">
        <v>217.2</v>
      </c>
      <c r="B25" s="36">
        <v>3.75</v>
      </c>
      <c r="C25" s="36">
        <v>526.03</v>
      </c>
      <c r="D25" s="36">
        <v>38.54</v>
      </c>
      <c r="E25" s="37">
        <v>1018.12</v>
      </c>
      <c r="F25" s="36">
        <v>143.71</v>
      </c>
    </row>
    <row r="26" spans="1:6" ht="15.75" thickBot="1" x14ac:dyDescent="0.3">
      <c r="A26" s="36">
        <v>223.99</v>
      </c>
      <c r="B26" s="36">
        <v>3.87</v>
      </c>
      <c r="C26" s="36">
        <v>543</v>
      </c>
      <c r="D26" s="36">
        <v>41.29</v>
      </c>
      <c r="E26" s="37">
        <v>1035.0899999999999</v>
      </c>
      <c r="F26" s="36">
        <v>147.94</v>
      </c>
    </row>
    <row r="27" spans="1:6" ht="15.75" thickBot="1" x14ac:dyDescent="0.3">
      <c r="A27" s="36">
        <v>230.77</v>
      </c>
      <c r="B27" s="36">
        <v>4.63</v>
      </c>
      <c r="C27" s="36">
        <v>559.97</v>
      </c>
      <c r="D27" s="36">
        <v>44.11</v>
      </c>
      <c r="E27" s="37">
        <v>1052.06</v>
      </c>
      <c r="F27" s="36">
        <v>152.19</v>
      </c>
    </row>
    <row r="28" spans="1:6" ht="15.75" thickBot="1" x14ac:dyDescent="0.3">
      <c r="A28" s="36">
        <v>237.56</v>
      </c>
      <c r="B28" s="36">
        <v>5.0599999999999996</v>
      </c>
      <c r="C28" s="36">
        <v>576.94000000000005</v>
      </c>
      <c r="D28" s="36">
        <v>47.02</v>
      </c>
      <c r="E28" s="37">
        <v>1069.03</v>
      </c>
      <c r="F28" s="36">
        <v>156.44999999999999</v>
      </c>
    </row>
    <row r="29" spans="1:6" ht="15.75" thickBot="1" x14ac:dyDescent="0.3">
      <c r="A29" s="36">
        <v>244.35</v>
      </c>
      <c r="B29" s="36">
        <v>5.5</v>
      </c>
      <c r="C29" s="36">
        <v>593.9</v>
      </c>
      <c r="D29" s="36">
        <v>50</v>
      </c>
      <c r="E29" s="37">
        <v>1086</v>
      </c>
      <c r="F29" s="36">
        <v>160.72</v>
      </c>
    </row>
    <row r="30" spans="1:6" ht="15.75" thickBot="1" x14ac:dyDescent="0.3">
      <c r="A30" s="36">
        <v>251.14</v>
      </c>
      <c r="B30" s="36">
        <v>5.96</v>
      </c>
      <c r="C30" s="36">
        <v>610.87</v>
      </c>
      <c r="D30" s="36">
        <v>53.06</v>
      </c>
      <c r="E30" s="37">
        <v>1102.97</v>
      </c>
      <c r="F30" s="36">
        <v>164.99</v>
      </c>
    </row>
    <row r="31" spans="1:6" ht="15.75" thickBot="1" x14ac:dyDescent="0.3">
      <c r="A31" s="36">
        <v>257.92</v>
      </c>
      <c r="B31" s="36">
        <v>6.44</v>
      </c>
      <c r="C31" s="36">
        <v>627.84</v>
      </c>
      <c r="D31" s="36">
        <v>56.2</v>
      </c>
      <c r="E31" s="37">
        <v>1119.93</v>
      </c>
      <c r="F31" s="36">
        <v>169.26</v>
      </c>
    </row>
    <row r="32" spans="1:6" ht="29.25" thickBot="1" x14ac:dyDescent="0.3">
      <c r="A32" s="36">
        <v>264.70999999999998</v>
      </c>
      <c r="B32" s="36">
        <v>6.93</v>
      </c>
      <c r="C32" s="36">
        <v>644.80999999999995</v>
      </c>
      <c r="D32" s="36">
        <v>59.4</v>
      </c>
      <c r="E32" s="36" t="s">
        <v>44</v>
      </c>
      <c r="F32" s="36" t="s">
        <v>45</v>
      </c>
    </row>
    <row r="33" spans="1:6" ht="15.75" thickBot="1" x14ac:dyDescent="0.3">
      <c r="A33" s="36">
        <v>271.5</v>
      </c>
      <c r="B33" s="36">
        <v>7.44</v>
      </c>
      <c r="C33" s="36">
        <v>661.78</v>
      </c>
      <c r="D33" s="36">
        <v>62.68</v>
      </c>
      <c r="E33" s="36"/>
      <c r="F33" s="36"/>
    </row>
    <row r="34" spans="1:6" x14ac:dyDescent="0.25">
      <c r="A34" s="38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showGridLines="0" workbookViewId="0">
      <selection activeCell="A3" sqref="A3:F4"/>
    </sheetView>
  </sheetViews>
  <sheetFormatPr baseColWidth="10" defaultRowHeight="15" x14ac:dyDescent="0.25"/>
  <cols>
    <col min="1" max="1" width="13.140625" bestFit="1" customWidth="1"/>
  </cols>
  <sheetData>
    <row r="1" spans="1:6" ht="26.25" x14ac:dyDescent="0.4">
      <c r="A1" s="50" t="s">
        <v>49</v>
      </c>
      <c r="B1" s="50"/>
      <c r="C1" s="50"/>
      <c r="D1" s="50"/>
      <c r="E1" s="50"/>
      <c r="F1" s="50"/>
    </row>
    <row r="3" spans="1:6" x14ac:dyDescent="0.25">
      <c r="A3" s="39" t="s">
        <v>47</v>
      </c>
      <c r="B3" s="40">
        <v>0.1</v>
      </c>
      <c r="C3" s="51" t="s">
        <v>50</v>
      </c>
      <c r="D3" s="51"/>
      <c r="E3" s="51"/>
      <c r="F3" s="51"/>
    </row>
    <row r="4" spans="1:6" x14ac:dyDescent="0.25">
      <c r="A4" s="39" t="s">
        <v>48</v>
      </c>
      <c r="B4" s="40">
        <v>0.06</v>
      </c>
      <c r="C4" s="51"/>
      <c r="D4" s="51"/>
      <c r="E4" s="51"/>
      <c r="F4" s="51"/>
    </row>
  </sheetData>
  <mergeCells count="2">
    <mergeCell ref="A1:F1"/>
    <mergeCell ref="C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GRAV</vt:lpstr>
      <vt:lpstr>T. ART 383</vt:lpstr>
      <vt:lpstr>T, ART 384</vt:lpstr>
      <vt:lpstr>T. ART 392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2014-03-13T22:30:53Z</dcterms:created>
  <dcterms:modified xsi:type="dcterms:W3CDTF">2014-03-20T05:25:23Z</dcterms:modified>
</cp:coreProperties>
</file>